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0\Тарифы\2024г\Электрика\шаблон\"/>
    </mc:Choice>
  </mc:AlternateContent>
  <bookViews>
    <workbookView xWindow="0" yWindow="0" windowWidth="15510" windowHeight="12270"/>
  </bookViews>
  <sheets>
    <sheet name="Форма раскрытия информации" sheetId="1" r:id="rId1"/>
  </sheets>
  <externalReferences>
    <externalReference r:id="rId2"/>
  </externalReferences>
  <definedNames>
    <definedName name="allPrdPlan_wsP14">'[1]П1.4'!$BW$28</definedName>
    <definedName name="BACE">[1]TEHSHEET!$N$21:$N$22</definedName>
    <definedName name="BASIS_INSTALL">[1]TEHSHEET!$P$21:$P$24</definedName>
    <definedName name="doc_list">[1]TEHSHEET!$P$29:$P$30</definedName>
    <definedName name="EZ_DPR">[1]TEHSHEET!$J$51:$J$52</definedName>
    <definedName name="FIRST_PERIOD_IN_LT">[1]Титульный!$AC$40</definedName>
    <definedName name="flag_end_wsOpenInfo">'Форма раскрытия информации'!$AK$142</definedName>
    <definedName name="flag_start_wsOpenInfo">'Форма раскрытия информации'!$AA$20</definedName>
    <definedName name="GOD_BAZUR">[1]Титульный!$AC$41</definedName>
    <definedName name="GRID_keyTS">[1]TEHSHEET!$G$22</definedName>
    <definedName name="GROUP_AMORT">[1]TEHSHEET!$AD$33:$AD$42</definedName>
    <definedName name="INN">[1]Титульный!$AC$31</definedName>
    <definedName name="INSTALL_METHOD">[1]TEHSHEET!$O$21:$O$23</definedName>
    <definedName name="KOL_CEPEY">[1]TEHSHEET!$AD$3:$AD$4</definedName>
    <definedName name="KOL_KAB">[1]TEHSHEET!$AD$12:$AD$16</definedName>
    <definedName name="KOL_TR">[1]TEHSHEET!$X$33:$X$34</definedName>
    <definedName name="KOL_YACHEEK">[1]TEHSHEET!$Z$24:$Z$28</definedName>
    <definedName name="KPP">[1]Титульный!$AC$32</definedName>
    <definedName name="LEVEL_VOLTAGE">[1]TEHSHEET!$M$21:$M$24</definedName>
    <definedName name="LIST_SOB">[1]TEHSHEET!$J$56:$J$61</definedName>
    <definedName name="load_1_wsCalcNVV">'[1]Расчет НВВ'!$AJ$31,'[1]Расчет НВВ'!$AP$31,'[1]Расчет НВВ'!$AT$31,'[1]Расчет НВВ'!$AX$31,'[1]Расчет НВВ'!$BC$31,'[1]Расчет НВВ'!$BG$31,'[1]Расчет НВВ'!$AF$113:$AJ$113,'[1]Расчет НВВ'!$AL$113,'[1]Расчет НВВ'!$AN$113:$AP$113,'[1]Расчет НВВ'!$AR$113,'[1]Расчет НВВ'!$BC$113,'[1]Расчет НВВ'!$BG$113,'[1]Расчет НВВ'!$BJ$113</definedName>
    <definedName name="logic">[1]TEHSHEET!$N$10:$N$11</definedName>
    <definedName name="METOD_RASCHETA_TARIFA">[1]TEHSHEET!$S$12:$S$18</definedName>
    <definedName name="MONTH_LIST">[1]TEHSHEET!$D$6:$D$17</definedName>
    <definedName name="napr_tr_C6">[1]TEHSHEET!$V$33:$V$38</definedName>
    <definedName name="napr_tr_C7">[1]TEHSHEET!$V$49:$V$50</definedName>
    <definedName name="napr_tr_C8">[1]TEHSHEET!$V$63:$V$67</definedName>
    <definedName name="ORG">[1]Титульный!$AC$27</definedName>
    <definedName name="P1_4_1_EE_1_TOTAL">'[1]П1.4'!$AS$28</definedName>
    <definedName name="P1_4_1_EE_2_TOTAL">'[1]П1.4'!$BH$28</definedName>
    <definedName name="P1_5_1_POWER_2_TOTAL">'[1]П1.5'!$BH$28</definedName>
    <definedName name="PERIOD_IN_LT">[1]Титульный!$AC$46</definedName>
    <definedName name="PERIOD_LENGTH">[1]Титульный!$AC$42</definedName>
    <definedName name="PRD">[1]Титульный!$AC$34</definedName>
    <definedName name="PROVOD">[1]TEHSHEET!$Z$3:$Z$6</definedName>
    <definedName name="REGION_NAME">[1]Титульный!$AC$23</definedName>
    <definedName name="REGION_TARIFF_LIST">[1]Настройка!$AB$33:$AB$56</definedName>
    <definedName name="REGION_TARIFF_LIST_FLAGS">[1]Настройка!$AC$33:$AC$56</definedName>
    <definedName name="REGIONS">[1]TEHSHEET!$A$2:$A$13</definedName>
    <definedName name="REGULATION_METHODS">[1]Титульный!$AC$36</definedName>
    <definedName name="REPORT_OWNER">[1]Титульный!$AC$25</definedName>
    <definedName name="SECHENIE_PROVOD">[1]TEHSHEET!$AB$3:$AB$8</definedName>
    <definedName name="SECHENIE_PROVOD_KL">[1]TEHSHEET!$AB$12:$AB$20</definedName>
    <definedName name="SOURCE_DEVICE">[1]TEHSHEET!$O$29:$O$32</definedName>
    <definedName name="SPOSOB_PROKLADKI">[1]TEHSHEET!$V$12:$V$18</definedName>
    <definedName name="STATUS_CONTRACT_REESTR">[1]TEHSHEET!$P$3:$P$5</definedName>
    <definedName name="TARIFF_SEND">[1]Титульный!$AC$38</definedName>
    <definedName name="tblEnd_1_wsOpenInfo">'Форма раскрытия информации'!$AD$41</definedName>
    <definedName name="tblEnd_2_wsOpenInfo">'Форма раскрытия информации'!$AG$78</definedName>
    <definedName name="tblEnd_3_wsOpenInfo">'Форма раскрытия информации'!$AJ$136</definedName>
    <definedName name="tblStart_1_wsOpenInfo">'Форма раскрытия информации'!$AD$31</definedName>
    <definedName name="tblStart_2_wsOpenInfo">'Форма раскрытия информации'!$AE$49</definedName>
    <definedName name="tblStart_3_wsOpenInfo">'Форма раскрытия информации'!$AE$89</definedName>
    <definedName name="TOK">[1]TEHSHEET!$X$24:$X$28</definedName>
    <definedName name="tr_power_С6">[1]TEHSHEET!$Z$33:$Z$45</definedName>
    <definedName name="tr_power_С7">[1]TEHSHEET!$Z$49:$Z$60</definedName>
    <definedName name="tr_power_С8">[1]TEHSHEET!$Z$63:$Z$72</definedName>
    <definedName name="TYPE_CUSTOMERS">[1]TEHSHEET!$O$10:$O$13</definedName>
    <definedName name="TYPE_DEVICE">[1]TEHSHEET!$N$29:$N$32</definedName>
    <definedName name="TYPE_DOC_RENT">[1]TEHSHEET!$N$3:$N$4</definedName>
    <definedName name="TYPE_DOC_RENT2">[1]TEHSHEET!$N$3:$N$8</definedName>
    <definedName name="TYPE_IZOL">[1]TEHSHEET!$Z$12:$Z$13</definedName>
    <definedName name="TYPE_KOTEL">[1]TEHSHEET!$S$3:$S$5</definedName>
    <definedName name="TYPE_OBJECT">[1]TEHSHEET!$M$29:$M$33</definedName>
    <definedName name="TYPE_OBOR">[1]TEHSHEET!$V$24:$V$29</definedName>
    <definedName name="TYPE_OPOR">[1]TEHSHEET!$V$3:$V$5</definedName>
    <definedName name="TYPE_PROVOD_KL">[1]TEHSHEET!$X$12:$X$13</definedName>
    <definedName name="TYPE_PROVODA">[1]TEHSHEET!$X$3:$X$4</definedName>
    <definedName name="TYPE_RENT_DOG">[1]TEHSHEET!$Q$3:$Q$4</definedName>
    <definedName name="TYPE_С6">[1]TEHSHEET!$AB$33:$AB$36</definedName>
    <definedName name="TYPE_С7">[1]TEHSHEET!$AB$49:$AB$50</definedName>
    <definedName name="TYPE_С8.1">[1]TEHSHEET!$V$76:$V$77</definedName>
    <definedName name="TYPE2_С8.1">[1]TEHSHEET!$X$76:$X$78</definedName>
    <definedName name="yellow_1_wsPSue">'[1]ПС у.е'!$AH$72:$AH$74,'[1]ПС у.е'!$AJ$72:$AJ$74,'[1]ПС у.е'!$AL$72:$AL$74,'[1]ПС у.е'!$AN$72:$AN$74,'[1]ПС у.е'!$AR$72:$AR$74,'[1]ПС у.е'!$AV$72:$AV$74</definedName>
    <definedName name="YES_NO">[1]TEHSHEET!$D$2:$D$3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8" i="1" l="1"/>
  <c r="B117" i="1"/>
  <c r="B116" i="1"/>
  <c r="AJ115" i="1"/>
  <c r="AI115" i="1"/>
  <c r="B115" i="1"/>
  <c r="AJ114" i="1"/>
  <c r="AI114" i="1"/>
  <c r="B114" i="1"/>
  <c r="AJ113" i="1"/>
  <c r="AI113" i="1"/>
  <c r="B113" i="1"/>
  <c r="AJ112" i="1"/>
  <c r="AI112" i="1"/>
  <c r="B112" i="1"/>
  <c r="AJ111" i="1"/>
  <c r="AI111" i="1"/>
  <c r="B111" i="1"/>
  <c r="AJ110" i="1"/>
  <c r="AI110" i="1"/>
  <c r="B110" i="1"/>
  <c r="AJ109" i="1"/>
  <c r="AI109" i="1"/>
  <c r="B109" i="1"/>
  <c r="AJ108" i="1"/>
  <c r="AI108" i="1"/>
  <c r="B108" i="1"/>
  <c r="AJ107" i="1"/>
  <c r="AI107" i="1"/>
  <c r="B107" i="1"/>
  <c r="AJ106" i="1"/>
  <c r="AI106" i="1"/>
  <c r="B106" i="1"/>
  <c r="AJ105" i="1"/>
  <c r="AI105" i="1"/>
  <c r="B105" i="1"/>
  <c r="AJ104" i="1"/>
  <c r="AI104" i="1"/>
  <c r="B104" i="1"/>
  <c r="AJ103" i="1"/>
  <c r="AI103" i="1"/>
  <c r="B103" i="1"/>
  <c r="AJ102" i="1"/>
  <c r="AI102" i="1"/>
  <c r="B102" i="1"/>
  <c r="AJ101" i="1"/>
  <c r="AI101" i="1"/>
  <c r="B101" i="1"/>
  <c r="AJ100" i="1"/>
  <c r="AI100" i="1"/>
  <c r="B100" i="1"/>
  <c r="AJ99" i="1"/>
  <c r="AI99" i="1"/>
  <c r="B99" i="1"/>
  <c r="AJ98" i="1"/>
  <c r="AI98" i="1"/>
  <c r="B98" i="1"/>
  <c r="AJ97" i="1"/>
  <c r="AI97" i="1"/>
  <c r="B97" i="1"/>
  <c r="AJ96" i="1"/>
  <c r="AI96" i="1"/>
  <c r="B96" i="1"/>
  <c r="AJ95" i="1"/>
  <c r="AI95" i="1"/>
  <c r="B95" i="1"/>
  <c r="AJ94" i="1"/>
  <c r="AI94" i="1"/>
  <c r="B94" i="1"/>
  <c r="AJ93" i="1"/>
  <c r="AI93" i="1"/>
  <c r="B93" i="1"/>
  <c r="AJ92" i="1"/>
  <c r="AI92" i="1"/>
  <c r="B92" i="1"/>
  <c r="AJ91" i="1"/>
  <c r="AI91" i="1"/>
  <c r="B91" i="1"/>
  <c r="AJ90" i="1"/>
  <c r="AI90" i="1"/>
  <c r="B90" i="1"/>
  <c r="AJ89" i="1"/>
  <c r="AI89" i="1"/>
  <c r="B89" i="1"/>
  <c r="AF77" i="1"/>
  <c r="AG77" i="1" s="1"/>
  <c r="AE77" i="1"/>
  <c r="AG74" i="1"/>
  <c r="AF74" i="1"/>
  <c r="AE74" i="1"/>
  <c r="AG72" i="1"/>
  <c r="AF72" i="1"/>
  <c r="AE72" i="1"/>
  <c r="AG71" i="1"/>
  <c r="AF71" i="1"/>
  <c r="AE71" i="1"/>
  <c r="AG69" i="1"/>
  <c r="AF69" i="1"/>
  <c r="AE69" i="1"/>
  <c r="AG68" i="1"/>
  <c r="AF68" i="1"/>
  <c r="AE68" i="1"/>
  <c r="AG67" i="1"/>
  <c r="AF67" i="1"/>
  <c r="AE67" i="1"/>
  <c r="AG66" i="1"/>
  <c r="AF66" i="1"/>
  <c r="AE66" i="1"/>
  <c r="AG65" i="1"/>
  <c r="AF65" i="1"/>
  <c r="AE65" i="1"/>
  <c r="AG64" i="1"/>
  <c r="AF64" i="1"/>
  <c r="AE64" i="1"/>
  <c r="AG62" i="1"/>
  <c r="AF62" i="1"/>
  <c r="AE62" i="1"/>
  <c r="AG61" i="1"/>
  <c r="AF61" i="1"/>
  <c r="AE61" i="1"/>
  <c r="AG59" i="1"/>
  <c r="AF59" i="1"/>
  <c r="AE59" i="1"/>
  <c r="AG58" i="1"/>
  <c r="AF58" i="1"/>
  <c r="AG57" i="1"/>
  <c r="AF57" i="1"/>
  <c r="AE57" i="1"/>
  <c r="AG56" i="1"/>
  <c r="AF56" i="1"/>
  <c r="AE56" i="1"/>
  <c r="AG54" i="1"/>
  <c r="AG52" i="1"/>
  <c r="AF52" i="1"/>
  <c r="AE52" i="1"/>
  <c r="AE50" i="1"/>
  <c r="AE54" i="1" s="1"/>
  <c r="AG49" i="1"/>
  <c r="AF49" i="1"/>
  <c r="AF54" i="1" s="1"/>
  <c r="AE49" i="1"/>
  <c r="AD40" i="1"/>
  <c r="AD39" i="1"/>
  <c r="AD38" i="1"/>
  <c r="AD37" i="1"/>
  <c r="AD36" i="1"/>
  <c r="AD35" i="1"/>
  <c r="AD34" i="1"/>
  <c r="AD33" i="1"/>
  <c r="AD31" i="1"/>
  <c r="AB26" i="1"/>
  <c r="AB23" i="1"/>
</calcChain>
</file>

<file path=xl/sharedStrings.xml><?xml version="1.0" encoding="utf-8"?>
<sst xmlns="http://schemas.openxmlformats.org/spreadsheetml/2006/main" count="590" uniqueCount="189">
  <si>
    <t>markAxe_1</t>
  </si>
  <si>
    <t>ITEM</t>
  </si>
  <si>
    <t>COMMENT</t>
  </si>
  <si>
    <t>UNIT</t>
  </si>
  <si>
    <t>ТИП.ПОК</t>
  </si>
  <si>
    <t>ПФ</t>
  </si>
  <si>
    <t>markAxe_2</t>
  </si>
  <si>
    <t>ПРД</t>
  </si>
  <si>
    <t>markAxe_3</t>
  </si>
  <si>
    <t>ф</t>
  </si>
  <si>
    <t>у</t>
  </si>
  <si>
    <t>п</t>
  </si>
  <si>
    <t>1 пг</t>
  </si>
  <si>
    <t>2 пг</t>
  </si>
  <si>
    <t>ПРЕДЛОЖЕНИЕ</t>
  </si>
  <si>
    <t>о размере цен (тарифов), долгосрочных параметров регулирования</t>
  </si>
  <si>
    <t xml:space="preserve"> (расчетный период регулирования)</t>
  </si>
  <si>
    <t>(полное и сокращенное наименование юридического лица)</t>
  </si>
  <si>
    <t>I. Информация об организации</t>
  </si>
  <si>
    <t>L.FULLNAME</t>
  </si>
  <si>
    <t>Полное наименование</t>
  </si>
  <si>
    <t>СТР</t>
  </si>
  <si>
    <t>Не определено</t>
  </si>
  <si>
    <t>L.NAME</t>
  </si>
  <si>
    <t>Сокращенное наименование</t>
  </si>
  <si>
    <t>L.LOCATION</t>
  </si>
  <si>
    <t>Место нахождения</t>
  </si>
  <si>
    <t>L.ADDRESS</t>
  </si>
  <si>
    <t>Фактический адрес</t>
  </si>
  <si>
    <t>L.INN</t>
  </si>
  <si>
    <t>ИНН</t>
  </si>
  <si>
    <t>L.KPP</t>
  </si>
  <si>
    <t>КПП</t>
  </si>
  <si>
    <t>L.FIO</t>
  </si>
  <si>
    <t>Ф.И.О. руководителя</t>
  </si>
  <si>
    <t>L.EMAIL</t>
  </si>
  <si>
    <t>Адрес электронной почты</t>
  </si>
  <si>
    <t>L.PHONE</t>
  </si>
  <si>
    <t>Контактный телефон</t>
  </si>
  <si>
    <t>Факс</t>
  </si>
  <si>
    <t>II. Основные показатели деятельности организации</t>
  </si>
  <si>
    <t>Наименование показателей</t>
  </si>
  <si>
    <t>Единица измерения</t>
  </si>
  <si>
    <t>Фактические показатели за год, предшествующий базовому периоду</t>
  </si>
  <si>
    <t>Показатели, утвержденные_x000D_
на базовый_x000D_
период *</t>
  </si>
  <si>
    <t>Предложения_x000D_
на расчетный период регулирования</t>
  </si>
  <si>
    <t>Основные показатели деятельности организаций, относящихся к субъектам естественных монополий, а также коммерческого оператора оптового рынка электрической энергии (мощности)</t>
  </si>
  <si>
    <t>Показатели эффективности деятельности организации</t>
  </si>
  <si>
    <t>L.REVENUE</t>
  </si>
  <si>
    <t>Выручка</t>
  </si>
  <si>
    <t>ЧСЛ</t>
  </si>
  <si>
    <t>1.1</t>
  </si>
  <si>
    <t>тыс.руб.</t>
  </si>
  <si>
    <t>L.PROFIT</t>
  </si>
  <si>
    <t>Прибыль (убыток) от продаж</t>
  </si>
  <si>
    <t>1.2</t>
  </si>
  <si>
    <t>L.EBITDA</t>
  </si>
  <si>
    <t>EBITDA (прибыль до процентов, налогов и амортизации)</t>
  </si>
  <si>
    <t>1.3</t>
  </si>
  <si>
    <t>L.NETPROFIT</t>
  </si>
  <si>
    <t>Чистая прибыль (убыток)</t>
  </si>
  <si>
    <t>1.4</t>
  </si>
  <si>
    <t>2</t>
  </si>
  <si>
    <t>Показатели рентабельности организации</t>
  </si>
  <si>
    <t>L.PROFITABILITY</t>
  </si>
  <si>
    <t>Рентабельность продаж (величина прибыли от продаж в каждом рубле выручки). Нормальное значение для отрасли электроэнергетики от 9 процентов и более</t>
  </si>
  <si>
    <t>2.1</t>
  </si>
  <si>
    <t>%</t>
  </si>
  <si>
    <t>3</t>
  </si>
  <si>
    <t>Показатели регулируемых видов деятельности организации</t>
  </si>
  <si>
    <t>L.POWER</t>
  </si>
  <si>
    <t>Заявленная мощность</t>
  </si>
  <si>
    <t>3.1</t>
  </si>
  <si>
    <t>Заявленная мощность &lt;***&gt;</t>
  </si>
  <si>
    <t>МВт</t>
  </si>
  <si>
    <t>L.EESUPLY</t>
  </si>
  <si>
    <t>Объем полезного отпуска электроэнергии</t>
  </si>
  <si>
    <t>3.2</t>
  </si>
  <si>
    <t>Объем полезного отпуска электроэнергии - Всего &lt;***&gt;</t>
  </si>
  <si>
    <t>тыс.кВт*ч</t>
  </si>
  <si>
    <t>L.EESUPLY.PEOPLE</t>
  </si>
  <si>
    <t>Объем полезного отпуска электроэнергии населению и приравненным к нему категориям потребителей</t>
  </si>
  <si>
    <t>3.3</t>
  </si>
  <si>
    <t>Объем полезного отпуска электроэнергии населению и приравненным к нему категориям потребителей &lt;***&gt;</t>
  </si>
  <si>
    <t>тыс. кВт·ч</t>
  </si>
  <si>
    <t>L.LOSS</t>
  </si>
  <si>
    <t>Уровень потерь электрической энергии</t>
  </si>
  <si>
    <t>3.4</t>
  </si>
  <si>
    <t>Уровень потерь электрической энергии &lt;***&gt;</t>
  </si>
  <si>
    <t>L.PROGRAM.EFFICIENCY</t>
  </si>
  <si>
    <t>Реквизиты программы энергоэффективности (кем утверждена, дата утверждения, номер приказа)</t>
  </si>
  <si>
    <t>3.5</t>
  </si>
  <si>
    <t>Реквизиты программы энергоэффективности (кем утверждена, дата утверждения, номер приказа) &lt;***&gt;</t>
  </si>
  <si>
    <t>L.NVV</t>
  </si>
  <si>
    <t>Необходимая валовая выручка по регулируемым видам деятельности организации</t>
  </si>
  <si>
    <t>4</t>
  </si>
  <si>
    <t>Необходимая валовая выручка по регулируемым видам деятельности организации - Всего</t>
  </si>
  <si>
    <t>L.CONTROLEXPENSES</t>
  </si>
  <si>
    <t>Расходы, связанные с производством и реализацией товаров, работ и услуг;операционные (подконтрольные) расходы</t>
  </si>
  <si>
    <t>4.1</t>
  </si>
  <si>
    <t>Расходы, связанные с производством и реализацией товаров, работ и услуг &lt;**&gt;, &lt;****&gt;;_x000D_
операционные (подконтрольные) расходы &lt;***&gt; - Всего</t>
  </si>
  <si>
    <t>в том числе:</t>
  </si>
  <si>
    <t>L.FOT</t>
  </si>
  <si>
    <t>оплата труда</t>
  </si>
  <si>
    <t>4.1.1</t>
  </si>
  <si>
    <t>L.REPAIR</t>
  </si>
  <si>
    <t>ремонт основных фондов</t>
  </si>
  <si>
    <t>4.1.2</t>
  </si>
  <si>
    <t>L.MATERIALS</t>
  </si>
  <si>
    <t>материальные затраты</t>
  </si>
  <si>
    <t>4.1.3</t>
  </si>
  <si>
    <t>L.UNCONTROLEXPENSES</t>
  </si>
  <si>
    <t>неподконтрольные расходы</t>
  </si>
  <si>
    <t>4.2</t>
  </si>
  <si>
    <t>Расходы, за исключением указанных в позиции 4.1 &lt;**&gt;, &lt;****&gt;;неподконтрольные расходы &lt;***&gt; - Всего &lt;***&gt;</t>
  </si>
  <si>
    <t>L.RECENTEXCESS</t>
  </si>
  <si>
    <t>Выпадающие, излишние доходы (расходы) прошлых лет</t>
  </si>
  <si>
    <t>4.3</t>
  </si>
  <si>
    <t>L.TARIFINVEST</t>
  </si>
  <si>
    <t>Инвестиции, осуществляемые за счет тарифных источников</t>
  </si>
  <si>
    <t>4.4</t>
  </si>
  <si>
    <t>L.PROGRAM.INVEST</t>
  </si>
  <si>
    <t>Реквизиты инвестиционной программы (кем утверждена, дата утверждения, номер приказа)</t>
  </si>
  <si>
    <t>4.4.1</t>
  </si>
  <si>
    <t>L.UE</t>
  </si>
  <si>
    <t>Объем условных единиц</t>
  </si>
  <si>
    <t>4.5</t>
  </si>
  <si>
    <t>Объем условных единиц &lt;***&gt;</t>
  </si>
  <si>
    <t>у.е.</t>
  </si>
  <si>
    <t>L.CONTROLEXPENSES.UEUNIT</t>
  </si>
  <si>
    <t>Операционные (подконтрольные) расходы на условную единицу</t>
  </si>
  <si>
    <t>4.6</t>
  </si>
  <si>
    <t>Операционные (подконтрольные) расходы на условную единицу &lt;***&gt;</t>
  </si>
  <si>
    <t>тыс.руб./у.е.</t>
  </si>
  <si>
    <t>5</t>
  </si>
  <si>
    <t>Показатели численности персонала и фонда оплаты труда по регулируемым видам деятельности</t>
  </si>
  <si>
    <t>L.EMPLOYEE.AVERAGE</t>
  </si>
  <si>
    <t>Среднесписочная численность персонала</t>
  </si>
  <si>
    <t>5.1</t>
  </si>
  <si>
    <t>человек</t>
  </si>
  <si>
    <t>L.AVERAGESALARY</t>
  </si>
  <si>
    <t>Среднемесячная заработная плата на одного работника</t>
  </si>
  <si>
    <t>5.2</t>
  </si>
  <si>
    <t>тыс.руб. на человека</t>
  </si>
  <si>
    <t>L.TARIFFAGREEMENT</t>
  </si>
  <si>
    <t>Реквизиты отраслевого тарифного соглашения (дата утверждения, срок действия)</t>
  </si>
  <si>
    <t>5.3</t>
  </si>
  <si>
    <t>L.CAPITAL</t>
  </si>
  <si>
    <t>Уставный капитал (складочный капитал, уставный фонд, вклады товарищей)</t>
  </si>
  <si>
    <t>6</t>
  </si>
  <si>
    <t>L.FINSTAB</t>
  </si>
  <si>
    <t>Анализ финансовой устойчивости по величине излишка (недостатка) собственных оборотных средств</t>
  </si>
  <si>
    <t>7</t>
  </si>
  <si>
    <t>III. Цены (тарифы) по регулируемым видам деятельности организации</t>
  </si>
  <si>
    <t>Единица изменения</t>
  </si>
  <si>
    <t>Показатели, утвержденные на базовый период *</t>
  </si>
  <si>
    <t>Предложения на расчетный период регулирования</t>
  </si>
  <si>
    <t>первое полугодие</t>
  </si>
  <si>
    <t>второе полугодие</t>
  </si>
  <si>
    <t>услуги по передаче электрической энергии</t>
  </si>
  <si>
    <t>двухставочный тариф</t>
  </si>
  <si>
    <t>L.TARIF.SERVICE</t>
  </si>
  <si>
    <t>ставка на содержание сетей</t>
  </si>
  <si>
    <t>руб./МВт в месяц</t>
  </si>
  <si>
    <t>L.TARIF.LOSS</t>
  </si>
  <si>
    <t>ставка на оплату технологического расхода (потерь)</t>
  </si>
  <si>
    <t>руб./МВт·ч</t>
  </si>
  <si>
    <t>L.TARIF.SINGLERATE</t>
  </si>
  <si>
    <t>одноставочный тариф</t>
  </si>
  <si>
    <t>ставка на содержание сетей Новгородский филиал ПАО "Россети Северо-Запад"</t>
  </si>
  <si>
    <t>ставка на оплату технологического расхода (потерь) Новгородский филиал ПАО "Россети Северо-Запад"</t>
  </si>
  <si>
    <t>одноставочный тариф Новгородский филиал ПАО "Россети Северо-Запад"</t>
  </si>
  <si>
    <t>ставка на содержание сетей АО "Новгородоблэлектро"</t>
  </si>
  <si>
    <t>ставка на оплату технологического расхода (потерь) АО "Новгородоблэлектро"</t>
  </si>
  <si>
    <t>одноставочный тариф АО "Новгородоблэлектро"</t>
  </si>
  <si>
    <t>Дифференцированные ставки (если не заполняется, то можно скрыть)</t>
  </si>
  <si>
    <t>ВН</t>
  </si>
  <si>
    <t>ставка на содержание сетей на диапазоне напряжения ВН</t>
  </si>
  <si>
    <t>СН1</t>
  </si>
  <si>
    <t>ставка на содержание сетей на диапазоне напряжения СН1</t>
  </si>
  <si>
    <t>СН2</t>
  </si>
  <si>
    <t>ставка на содержание сетей на диапазоне напряжения СН2</t>
  </si>
  <si>
    <t>НН</t>
  </si>
  <si>
    <t>ставка на содержание сетей на диапазоне напряжения НН</t>
  </si>
  <si>
    <t>&lt;*&gt; Базовый период - год, предшествующий расчетному периоду регулирования (указаны показатели, опубликованные в установленном порядке).</t>
  </si>
  <si>
    <t>&lt;**&gt; Заполняются организацией, осуществляющей оперативно-диспетчерское управление в электроэнергетике.</t>
  </si>
  <si>
    <t>&lt;***&gt; Заполняются сетевыми организациями, осуществляющими передачу электрической энергии (мощности) по электрическим сетям.</t>
  </si>
  <si>
    <t>&lt;****&gt; Заполняются коммерческим оператором оптового рынка электрической энергии (мощности).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</si>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</sst>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</font>
    <font>
      <sz val="11"/>
      <color rgb="FF000000"/>
      <name val="Calibri"/>
    </font>
    <font>
      <sz val="9"/>
      <color rgb="FF000000"/>
      <name val="Tahoma"/>
    </font>
    <font>
      <sz val="9"/>
      <color theme="1"/>
      <name val="Tahoma"/>
    </font>
    <font>
      <sz val="9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FFC0"/>
      </patternFill>
    </fill>
    <fill>
      <patternFill patternType="solid">
        <fgColor rgb="FFD7EAD3"/>
      </patternFill>
    </fill>
    <fill>
      <patternFill patternType="solid">
        <fgColor rgb="FFD2D2D2"/>
      </patternFill>
    </fill>
    <fill>
      <patternFill patternType="solid">
        <fgColor rgb="FFFFFFFF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theme="0" tint="-0.249977111117893"/>
      </top>
      <bottom style="thin">
        <color rgb="FFBCBCBC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</borders>
  <cellStyleXfs count="59">
    <xf numFmtId="0" fontId="0" fillId="0" borderId="0" applyFill="0" applyBorder="0">
      <alignment vertical="top"/>
    </xf>
    <xf numFmtId="0" fontId="2" fillId="0" borderId="0" applyFill="0" applyBorder="0">
      <alignment vertical="center" wrapText="1"/>
    </xf>
    <xf numFmtId="0" fontId="1" fillId="0" borderId="0" applyFill="0" applyBorder="0">
      <alignment vertical="top"/>
    </xf>
    <xf numFmtId="0" fontId="1" fillId="0" borderId="0" applyFill="0" applyBorder="0">
      <alignment vertical="top" wrapText="1"/>
    </xf>
    <xf numFmtId="0" fontId="1" fillId="0" borderId="0" applyFill="0" applyBorder="0">
      <alignment horizontal="center" vertical="center" wrapText="1"/>
    </xf>
    <xf numFmtId="0" fontId="3" fillId="0" borderId="0" applyFill="0" applyBorder="0">
      <alignment horizontal="center" vertical="center" wrapText="1"/>
    </xf>
    <xf numFmtId="0" fontId="3" fillId="0" borderId="1" applyFill="0">
      <alignment horizontal="center" vertical="center" wrapText="1"/>
    </xf>
    <xf numFmtId="0" fontId="3" fillId="0" borderId="0" applyFill="0" applyBorder="0">
      <alignment horizontal="center" wrapText="1"/>
    </xf>
    <xf numFmtId="0" fontId="3" fillId="0" borderId="2" applyFill="0">
      <alignment horizontal="left" vertical="center" wrapText="1"/>
    </xf>
    <xf numFmtId="0" fontId="4" fillId="0" borderId="3" applyFill="0">
      <alignment horizontal="left" vertical="center" wrapText="1"/>
    </xf>
    <xf numFmtId="0" fontId="4" fillId="2" borderId="4">
      <alignment horizontal="left" vertical="center" wrapText="1"/>
      <protection locked="0"/>
    </xf>
    <xf numFmtId="0" fontId="4" fillId="2" borderId="5">
      <alignment horizontal="left" vertical="center" wrapText="1"/>
      <protection locked="0"/>
    </xf>
    <xf numFmtId="0" fontId="4" fillId="2" borderId="6">
      <alignment horizontal="left" vertical="center" wrapText="1"/>
      <protection locked="0"/>
    </xf>
    <xf numFmtId="0" fontId="4" fillId="2" borderId="7">
      <alignment horizontal="left" vertical="center" wrapText="1"/>
      <protection locked="0"/>
    </xf>
    <xf numFmtId="0" fontId="4" fillId="2" borderId="8">
      <alignment horizontal="left" vertical="center" wrapText="1"/>
      <protection locked="0"/>
    </xf>
    <xf numFmtId="0" fontId="4" fillId="2" borderId="9">
      <alignment horizontal="left" vertical="center" wrapText="1"/>
      <protection locked="0"/>
    </xf>
    <xf numFmtId="0" fontId="4" fillId="3" borderId="3">
      <alignment horizontal="left" vertical="center" wrapText="1"/>
    </xf>
    <xf numFmtId="0" fontId="4" fillId="2" borderId="10">
      <alignment horizontal="left" vertical="center" wrapText="1"/>
      <protection locked="0"/>
    </xf>
    <xf numFmtId="0" fontId="4" fillId="2" borderId="2">
      <alignment horizontal="left" vertical="center" wrapText="1"/>
      <protection locked="0"/>
    </xf>
    <xf numFmtId="0" fontId="4" fillId="2" borderId="11">
      <alignment horizontal="left" vertical="center" wrapText="1"/>
      <protection locked="0"/>
    </xf>
    <xf numFmtId="0" fontId="4" fillId="3" borderId="10">
      <alignment horizontal="left" vertical="center" wrapText="1"/>
    </xf>
    <xf numFmtId="0" fontId="4" fillId="3" borderId="2">
      <alignment horizontal="left" vertical="center" wrapText="1"/>
    </xf>
    <xf numFmtId="0" fontId="4" fillId="3" borderId="11">
      <alignment horizontal="left" vertical="center" wrapText="1"/>
    </xf>
    <xf numFmtId="49" fontId="4" fillId="0" borderId="3" applyFill="0">
      <alignment horizontal="left" vertical="center" wrapText="1"/>
    </xf>
    <xf numFmtId="4" fontId="4" fillId="3" borderId="3">
      <alignment horizontal="left" vertical="center" wrapText="1"/>
    </xf>
    <xf numFmtId="0" fontId="4" fillId="0" borderId="3" applyFill="0">
      <alignment horizontal="center" vertical="center" wrapText="1"/>
    </xf>
    <xf numFmtId="0" fontId="4" fillId="4" borderId="12">
      <alignment horizontal="left" vertical="center" wrapText="1"/>
    </xf>
    <xf numFmtId="0" fontId="4" fillId="4" borderId="10">
      <alignment horizontal="center" vertical="center" wrapText="1"/>
    </xf>
    <xf numFmtId="0" fontId="4" fillId="4" borderId="2">
      <alignment vertical="center" wrapText="1"/>
    </xf>
    <xf numFmtId="0" fontId="4" fillId="4" borderId="11">
      <alignment vertical="center" wrapText="1"/>
    </xf>
    <xf numFmtId="0" fontId="4" fillId="0" borderId="13" applyFill="0">
      <alignment horizontal="center" vertical="center" wrapText="1"/>
    </xf>
    <xf numFmtId="0" fontId="4" fillId="0" borderId="13" applyFill="0">
      <alignment horizontal="left" vertical="center" wrapText="1"/>
    </xf>
    <xf numFmtId="4" fontId="4" fillId="2" borderId="13">
      <alignment horizontal="right" vertical="center" wrapText="1"/>
      <protection locked="0"/>
    </xf>
    <xf numFmtId="0" fontId="4" fillId="4" borderId="2">
      <alignment horizontal="center" vertical="center" wrapText="1"/>
    </xf>
    <xf numFmtId="10" fontId="4" fillId="2" borderId="3">
      <alignment horizontal="right" vertical="center" wrapText="1"/>
      <protection locked="0"/>
    </xf>
    <xf numFmtId="4" fontId="4" fillId="2" borderId="3">
      <alignment horizontal="right" vertical="center" wrapText="1"/>
      <protection locked="0"/>
    </xf>
    <xf numFmtId="49" fontId="4" fillId="2" borderId="3">
      <alignment horizontal="right" vertical="center" wrapText="1"/>
      <protection locked="0"/>
    </xf>
    <xf numFmtId="0" fontId="3" fillId="0" borderId="3" applyFill="0">
      <alignment vertical="center" wrapText="1"/>
    </xf>
    <xf numFmtId="4" fontId="4" fillId="3" borderId="3">
      <alignment horizontal="right" vertical="center" wrapText="1"/>
    </xf>
    <xf numFmtId="49" fontId="4" fillId="0" borderId="3" applyFill="0">
      <alignment horizontal="center" vertical="center" wrapText="1"/>
    </xf>
    <xf numFmtId="0" fontId="4" fillId="4" borderId="2">
      <alignment horizontal="left" vertical="center" wrapText="1"/>
    </xf>
    <xf numFmtId="0" fontId="3" fillId="0" borderId="3" applyFill="0">
      <alignment horizontal="center" vertical="center" wrapText="1"/>
    </xf>
    <xf numFmtId="0" fontId="4" fillId="4" borderId="10">
      <alignment horizontal="left" vertical="center" wrapText="1"/>
    </xf>
    <xf numFmtId="0" fontId="3" fillId="0" borderId="0" applyFill="0" applyBorder="0">
      <alignment vertical="center" wrapText="1"/>
    </xf>
    <xf numFmtId="49" fontId="4" fillId="0" borderId="14" applyFill="0">
      <alignment horizontal="center" vertical="center" wrapText="1"/>
    </xf>
    <xf numFmtId="0" fontId="4" fillId="0" borderId="14" applyFill="0">
      <alignment horizontal="left" vertical="center" wrapText="1"/>
    </xf>
    <xf numFmtId="0" fontId="4" fillId="0" borderId="14" applyFill="0">
      <alignment horizontal="center" vertical="center" wrapText="1"/>
    </xf>
    <xf numFmtId="4" fontId="4" fillId="2" borderId="14">
      <alignment horizontal="right" vertical="center" wrapText="1"/>
      <protection locked="0"/>
    </xf>
    <xf numFmtId="0" fontId="4" fillId="4" borderId="11">
      <alignment horizontal="center" vertical="center" wrapText="1"/>
    </xf>
    <xf numFmtId="4" fontId="4" fillId="2" borderId="11">
      <alignment horizontal="right" vertical="center" wrapText="1"/>
      <protection locked="0"/>
    </xf>
    <xf numFmtId="0" fontId="4" fillId="0" borderId="0" applyFill="0" applyBorder="0">
      <alignment vertical="center" wrapText="1"/>
    </xf>
    <xf numFmtId="0" fontId="4" fillId="4" borderId="15">
      <alignment vertical="center"/>
    </xf>
    <xf numFmtId="0" fontId="4" fillId="4" borderId="15">
      <alignment vertical="center" wrapText="1"/>
    </xf>
    <xf numFmtId="0" fontId="4" fillId="4" borderId="16">
      <alignment vertical="center" wrapText="1"/>
    </xf>
    <xf numFmtId="0" fontId="4" fillId="0" borderId="17" applyFill="0">
      <alignment vertical="center" wrapText="1"/>
    </xf>
    <xf numFmtId="0" fontId="4" fillId="0" borderId="18" applyFill="0">
      <alignment vertical="center" wrapText="1"/>
    </xf>
    <xf numFmtId="0" fontId="4" fillId="0" borderId="19" applyFill="0">
      <alignment vertical="center" wrapText="1"/>
    </xf>
    <xf numFmtId="0" fontId="4" fillId="5" borderId="2">
      <alignment vertical="center" wrapText="1"/>
    </xf>
    <xf numFmtId="0" fontId="3" fillId="0" borderId="0" applyFill="0" applyBorder="0">
      <alignment horizontal="left" vertical="center" wrapText="1"/>
    </xf>
  </cellStyleXfs>
  <cellXfs count="67">
    <xf numFmtId="0" fontId="0" fillId="0" borderId="0" xfId="0">
      <alignment vertical="top"/>
    </xf>
    <xf numFmtId="0" fontId="0" fillId="0" borderId="0" xfId="0" applyFont="1">
      <alignment vertical="top"/>
    </xf>
    <xf numFmtId="0" fontId="2" fillId="0" borderId="0" xfId="1" applyFont="1">
      <alignment vertical="center" wrapText="1"/>
    </xf>
    <xf numFmtId="0" fontId="0" fillId="0" borderId="0" xfId="2" applyFont="1">
      <alignment vertical="top"/>
    </xf>
    <xf numFmtId="0" fontId="0" fillId="0" borderId="0" xfId="3" applyFont="1">
      <alignment vertical="top" wrapText="1"/>
    </xf>
    <xf numFmtId="0" fontId="0" fillId="0" borderId="0" xfId="4" applyFont="1">
      <alignment horizontal="center" vertical="center" wrapText="1"/>
    </xf>
    <xf numFmtId="0" fontId="3" fillId="0" borderId="0" xfId="5" applyFont="1">
      <alignment horizontal="center" vertical="center" wrapText="1"/>
    </xf>
    <xf numFmtId="0" fontId="0" fillId="0" borderId="0" xfId="0" applyFont="1">
      <alignment vertical="top"/>
    </xf>
    <xf numFmtId="0" fontId="3" fillId="0" borderId="1" xfId="6" applyFont="1" applyBorder="1">
      <alignment horizontal="center" vertical="center" wrapText="1"/>
    </xf>
    <xf numFmtId="0" fontId="3" fillId="0" borderId="0" xfId="7" applyFont="1">
      <alignment horizontal="center" wrapText="1"/>
    </xf>
    <xf numFmtId="0" fontId="3" fillId="0" borderId="2" xfId="8" applyFont="1" applyBorder="1">
      <alignment horizontal="left" vertical="center" wrapText="1"/>
    </xf>
    <xf numFmtId="0" fontId="4" fillId="0" borderId="3" xfId="9" applyFont="1" applyBorder="1">
      <alignment horizontal="left" vertical="center" wrapText="1"/>
    </xf>
    <xf numFmtId="0" fontId="4" fillId="2" borderId="4" xfId="10" applyFont="1" applyFill="1" applyBorder="1">
      <alignment horizontal="left" vertical="center" wrapText="1"/>
      <protection locked="0"/>
    </xf>
    <xf numFmtId="0" fontId="4" fillId="2" borderId="5" xfId="11" applyFont="1" applyFill="1" applyBorder="1">
      <alignment horizontal="left" vertical="center" wrapText="1"/>
      <protection locked="0"/>
    </xf>
    <xf numFmtId="0" fontId="4" fillId="2" borderId="6" xfId="12" applyFont="1" applyFill="1" applyBorder="1">
      <alignment horizontal="left" vertical="center" wrapText="1"/>
      <protection locked="0"/>
    </xf>
    <xf numFmtId="0" fontId="4" fillId="2" borderId="7" xfId="13" applyFont="1" applyFill="1" applyBorder="1">
      <alignment horizontal="left" vertical="center" wrapText="1"/>
      <protection locked="0"/>
    </xf>
    <xf numFmtId="0" fontId="4" fillId="2" borderId="8" xfId="14" applyFont="1" applyFill="1" applyBorder="1">
      <alignment horizontal="left" vertical="center" wrapText="1"/>
      <protection locked="0"/>
    </xf>
    <xf numFmtId="0" fontId="4" fillId="2" borderId="9" xfId="15" applyFont="1" applyFill="1" applyBorder="1">
      <alignment horizontal="left" vertical="center" wrapText="1"/>
      <protection locked="0"/>
    </xf>
    <xf numFmtId="0" fontId="4" fillId="3" borderId="3" xfId="16" applyFont="1" applyFill="1" applyBorder="1">
      <alignment horizontal="left" vertical="center" wrapText="1"/>
    </xf>
    <xf numFmtId="0" fontId="4" fillId="2" borderId="10" xfId="17" applyFont="1" applyFill="1" applyBorder="1">
      <alignment horizontal="left" vertical="center" wrapText="1"/>
      <protection locked="0"/>
    </xf>
    <xf numFmtId="0" fontId="4" fillId="2" borderId="2" xfId="18" applyFont="1" applyFill="1" applyBorder="1">
      <alignment horizontal="left" vertical="center" wrapText="1"/>
      <protection locked="0"/>
    </xf>
    <xf numFmtId="0" fontId="4" fillId="2" borderId="11" xfId="19" applyFont="1" applyFill="1" applyBorder="1">
      <alignment horizontal="left" vertical="center" wrapText="1"/>
      <protection locked="0"/>
    </xf>
    <xf numFmtId="0" fontId="4" fillId="3" borderId="10" xfId="20" applyFont="1" applyFill="1" applyBorder="1">
      <alignment horizontal="left" vertical="center" wrapText="1"/>
    </xf>
    <xf numFmtId="0" fontId="4" fillId="3" borderId="2" xfId="21" applyFont="1" applyFill="1" applyBorder="1">
      <alignment horizontal="left" vertical="center" wrapText="1"/>
    </xf>
    <xf numFmtId="0" fontId="4" fillId="3" borderId="11" xfId="22" applyFont="1" applyFill="1" applyBorder="1">
      <alignment horizontal="left" vertical="center" wrapText="1"/>
    </xf>
    <xf numFmtId="49" fontId="4" fillId="0" borderId="3" xfId="23" applyNumberFormat="1" applyFont="1" applyBorder="1">
      <alignment horizontal="left" vertical="center" wrapText="1"/>
    </xf>
    <xf numFmtId="4" fontId="4" fillId="3" borderId="3" xfId="24" applyNumberFormat="1" applyFont="1" applyFill="1" applyBorder="1">
      <alignment horizontal="left" vertical="center" wrapText="1"/>
    </xf>
    <xf numFmtId="0" fontId="4" fillId="0" borderId="3" xfId="25" applyFont="1" applyBorder="1">
      <alignment horizontal="center" vertical="center" wrapText="1"/>
    </xf>
    <xf numFmtId="0" fontId="4" fillId="0" borderId="3" xfId="25" applyFont="1" applyBorder="1">
      <alignment horizontal="center" vertical="center" wrapText="1"/>
    </xf>
    <xf numFmtId="0" fontId="4" fillId="4" borderId="12" xfId="26" applyFont="1" applyFill="1" applyBorder="1">
      <alignment horizontal="left" vertical="center" wrapText="1"/>
    </xf>
    <xf numFmtId="0" fontId="4" fillId="4" borderId="10" xfId="27" applyFont="1" applyFill="1" applyBorder="1">
      <alignment horizontal="center" vertical="center" wrapText="1"/>
    </xf>
    <xf numFmtId="0" fontId="4" fillId="4" borderId="2" xfId="28" applyFont="1" applyFill="1" applyBorder="1">
      <alignment vertical="center" wrapText="1"/>
    </xf>
    <xf numFmtId="0" fontId="4" fillId="4" borderId="11" xfId="29" applyFont="1" applyFill="1" applyBorder="1">
      <alignment vertical="center" wrapText="1"/>
    </xf>
    <xf numFmtId="0" fontId="4" fillId="0" borderId="13" xfId="30" applyFont="1" applyBorder="1">
      <alignment horizontal="center" vertical="center" wrapText="1"/>
    </xf>
    <xf numFmtId="0" fontId="4" fillId="0" borderId="13" xfId="31" applyFont="1" applyBorder="1">
      <alignment horizontal="left" vertical="center" wrapText="1"/>
    </xf>
    <xf numFmtId="4" fontId="4" fillId="2" borderId="13" xfId="32" applyNumberFormat="1" applyFont="1" applyFill="1" applyBorder="1">
      <alignment horizontal="right" vertical="center" wrapText="1"/>
      <protection locked="0"/>
    </xf>
    <xf numFmtId="0" fontId="4" fillId="0" borderId="3" xfId="9" applyFont="1" applyBorder="1">
      <alignment horizontal="left" vertical="center" wrapText="1"/>
    </xf>
    <xf numFmtId="0" fontId="4" fillId="4" borderId="2" xfId="33" applyFont="1" applyFill="1" applyBorder="1">
      <alignment horizontal="center" vertical="center" wrapText="1"/>
    </xf>
    <xf numFmtId="10" fontId="4" fillId="2" borderId="3" xfId="34" applyNumberFormat="1" applyFont="1" applyFill="1" applyBorder="1">
      <alignment horizontal="right" vertical="center" wrapText="1"/>
      <protection locked="0"/>
    </xf>
    <xf numFmtId="4" fontId="4" fillId="2" borderId="3" xfId="35" applyNumberFormat="1" applyFont="1" applyFill="1" applyBorder="1">
      <alignment horizontal="right" vertical="center" wrapText="1"/>
      <protection locked="0"/>
    </xf>
    <xf numFmtId="49" fontId="4" fillId="2" borderId="3" xfId="36" applyNumberFormat="1" applyFont="1" applyFill="1" applyBorder="1">
      <alignment horizontal="right" vertical="center" wrapText="1"/>
      <protection locked="0"/>
    </xf>
    <xf numFmtId="0" fontId="3" fillId="0" borderId="3" xfId="37" applyFont="1" applyBorder="1">
      <alignment vertical="center" wrapText="1"/>
    </xf>
    <xf numFmtId="4" fontId="4" fillId="3" borderId="3" xfId="38" applyNumberFormat="1" applyFont="1" applyFill="1" applyBorder="1">
      <alignment horizontal="right" vertical="center" wrapText="1"/>
    </xf>
    <xf numFmtId="49" fontId="4" fillId="0" borderId="3" xfId="39" applyNumberFormat="1" applyFont="1" applyBorder="1">
      <alignment horizontal="center" vertical="center" wrapText="1"/>
    </xf>
    <xf numFmtId="49" fontId="4" fillId="0" borderId="3" xfId="23" applyNumberFormat="1" applyFont="1" applyBorder="1">
      <alignment horizontal="left" vertical="center" wrapText="1"/>
    </xf>
    <xf numFmtId="0" fontId="4" fillId="4" borderId="2" xfId="40" applyFont="1" applyFill="1" applyBorder="1">
      <alignment horizontal="left" vertical="center" wrapText="1"/>
    </xf>
    <xf numFmtId="0" fontId="3" fillId="0" borderId="3" xfId="41" applyFont="1" applyBorder="1">
      <alignment horizontal="center" vertical="center" wrapText="1"/>
    </xf>
    <xf numFmtId="0" fontId="4" fillId="4" borderId="10" xfId="42" applyFont="1" applyFill="1" applyBorder="1">
      <alignment horizontal="left" vertical="center" wrapText="1"/>
    </xf>
    <xf numFmtId="0" fontId="3" fillId="0" borderId="0" xfId="43" applyFont="1">
      <alignment vertical="center" wrapText="1"/>
    </xf>
    <xf numFmtId="4" fontId="4" fillId="2" borderId="3" xfId="35" applyNumberFormat="1" applyFont="1" applyFill="1" applyBorder="1" applyProtection="1">
      <alignment horizontal="right" vertical="center" wrapText="1"/>
    </xf>
    <xf numFmtId="49" fontId="4" fillId="0" borderId="14" xfId="44" applyNumberFormat="1" applyFont="1" applyBorder="1">
      <alignment horizontal="center" vertical="center" wrapText="1"/>
    </xf>
    <xf numFmtId="0" fontId="4" fillId="0" borderId="14" xfId="45" applyFont="1" applyBorder="1">
      <alignment horizontal="left" vertical="center" wrapText="1"/>
    </xf>
    <xf numFmtId="0" fontId="4" fillId="0" borderId="14" xfId="46" applyFont="1" applyBorder="1">
      <alignment horizontal="center" vertical="center" wrapText="1"/>
    </xf>
    <xf numFmtId="4" fontId="4" fillId="2" borderId="14" xfId="47" applyNumberFormat="1" applyFont="1" applyFill="1" applyBorder="1" applyProtection="1">
      <alignment horizontal="right" vertical="center" wrapText="1"/>
    </xf>
    <xf numFmtId="0" fontId="4" fillId="4" borderId="11" xfId="48" applyFont="1" applyFill="1" applyBorder="1">
      <alignment horizontal="center" vertical="center" wrapText="1"/>
    </xf>
    <xf numFmtId="4" fontId="4" fillId="2" borderId="11" xfId="49" applyNumberFormat="1" applyFont="1" applyFill="1" applyBorder="1" applyProtection="1">
      <alignment horizontal="right" vertical="center" wrapText="1"/>
    </xf>
    <xf numFmtId="0" fontId="4" fillId="0" borderId="0" xfId="50" applyFont="1">
      <alignment vertical="center" wrapText="1"/>
    </xf>
    <xf numFmtId="4" fontId="4" fillId="2" borderId="14" xfId="47" applyNumberFormat="1" applyFont="1" applyFill="1" applyBorder="1">
      <alignment horizontal="right" vertical="center" wrapText="1"/>
      <protection locked="0"/>
    </xf>
    <xf numFmtId="4" fontId="4" fillId="2" borderId="11" xfId="49" applyNumberFormat="1" applyFont="1" applyFill="1" applyBorder="1">
      <alignment horizontal="right" vertical="center" wrapText="1"/>
      <protection locked="0"/>
    </xf>
    <xf numFmtId="0" fontId="4" fillId="4" borderId="15" xfId="51" applyFont="1" applyFill="1" applyBorder="1">
      <alignment vertical="center"/>
    </xf>
    <xf numFmtId="0" fontId="4" fillId="4" borderId="15" xfId="52" applyFont="1" applyFill="1" applyBorder="1">
      <alignment vertical="center" wrapText="1"/>
    </xf>
    <xf numFmtId="0" fontId="4" fillId="4" borderId="16" xfId="53" applyFont="1" applyFill="1" applyBorder="1">
      <alignment vertical="center" wrapText="1"/>
    </xf>
    <xf numFmtId="0" fontId="4" fillId="0" borderId="17" xfId="54" applyFont="1" applyBorder="1">
      <alignment vertical="center" wrapText="1"/>
    </xf>
    <xf numFmtId="0" fontId="4" fillId="0" borderId="18" xfId="55" applyFont="1" applyBorder="1">
      <alignment vertical="center" wrapText="1"/>
    </xf>
    <xf numFmtId="0" fontId="4" fillId="0" borderId="19" xfId="56" applyFont="1" applyBorder="1">
      <alignment vertical="center" wrapText="1"/>
    </xf>
    <xf numFmtId="0" fontId="4" fillId="5" borderId="2" xfId="57" applyFont="1" applyFill="1" applyBorder="1">
      <alignment vertical="center" wrapText="1"/>
    </xf>
    <xf numFmtId="0" fontId="3" fillId="0" borderId="0" xfId="58" applyFont="1">
      <alignment horizontal="left" vertical="center" wrapText="1"/>
    </xf>
  </cellXfs>
  <cellStyles count="59">
    <cellStyle name="s1" xfId="1"/>
    <cellStyle name="s162" xfId="4"/>
    <cellStyle name="s163" xfId="5"/>
    <cellStyle name="s164" xfId="6"/>
    <cellStyle name="s165" xfId="7"/>
    <cellStyle name="s166" xfId="8"/>
    <cellStyle name="s167" xfId="9"/>
    <cellStyle name="s168" xfId="10"/>
    <cellStyle name="s169" xfId="11"/>
    <cellStyle name="s170" xfId="12"/>
    <cellStyle name="s171" xfId="13"/>
    <cellStyle name="s172" xfId="14"/>
    <cellStyle name="s173" xfId="15"/>
    <cellStyle name="s174" xfId="16"/>
    <cellStyle name="s175" xfId="17"/>
    <cellStyle name="s176" xfId="18"/>
    <cellStyle name="s177" xfId="19"/>
    <cellStyle name="s178" xfId="20"/>
    <cellStyle name="s179" xfId="21"/>
    <cellStyle name="s180" xfId="22"/>
    <cellStyle name="s181" xfId="23"/>
    <cellStyle name="s182" xfId="24"/>
    <cellStyle name="s183" xfId="25"/>
    <cellStyle name="s184" xfId="26"/>
    <cellStyle name="s185" xfId="27"/>
    <cellStyle name="s186" xfId="28"/>
    <cellStyle name="s187" xfId="29"/>
    <cellStyle name="s188" xfId="30"/>
    <cellStyle name="s189" xfId="31"/>
    <cellStyle name="s190" xfId="32"/>
    <cellStyle name="s191" xfId="33"/>
    <cellStyle name="s192" xfId="34"/>
    <cellStyle name="s193" xfId="35"/>
    <cellStyle name="s194" xfId="36"/>
    <cellStyle name="s195" xfId="37"/>
    <cellStyle name="s196" xfId="38"/>
    <cellStyle name="s197" xfId="40"/>
    <cellStyle name="s198" xfId="41"/>
    <cellStyle name="s199" xfId="42"/>
    <cellStyle name="s2" xfId="2"/>
    <cellStyle name="s200" xfId="44"/>
    <cellStyle name="s201" xfId="45"/>
    <cellStyle name="s202" xfId="46"/>
    <cellStyle name="s203" xfId="47"/>
    <cellStyle name="s204" xfId="48"/>
    <cellStyle name="s205" xfId="49"/>
    <cellStyle name="s206" xfId="51"/>
    <cellStyle name="s207" xfId="52"/>
    <cellStyle name="s208" xfId="53"/>
    <cellStyle name="s209" xfId="55"/>
    <cellStyle name="s210" xfId="56"/>
    <cellStyle name="s211" xfId="57"/>
    <cellStyle name="s212" xfId="58"/>
    <cellStyle name="s3" xfId="43"/>
    <cellStyle name="s49" xfId="3"/>
    <cellStyle name="s64" xfId="50"/>
    <cellStyle name="s86" xfId="39"/>
    <cellStyle name="s9" xfId="5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ERGY.CALC.NVV.TSO.2025.EIAS(v1.0.0)_Chelyabinskaya%20(1)%20(2)%20(1)%20(4)%20(2)%20(10)%20(6)%20(1)%20(6)%20(1).eias%202025%20(1)%20(1)+_ex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"/>
      <sheetName val="Настройка"/>
      <sheetName val="Инструкция"/>
      <sheetName val="TEHSHEET"/>
      <sheetName val="Титульный"/>
      <sheetName val="Список листов"/>
      <sheetName val="История изменений ВО"/>
      <sheetName val="Данные регулятора"/>
      <sheetName val="Сопроводительные материалы"/>
      <sheetName val="Форма раскрытия информации"/>
      <sheetName val="Прил. 1"/>
      <sheetName val="Прил. 2,3,8"/>
      <sheetName val="Прил. 5-6"/>
      <sheetName val="Регионы для 5 прил"/>
      <sheetName val="индекс эффективности ОПР"/>
      <sheetName val="баз. ур. подк. расх. "/>
      <sheetName val="ЛЭП у.е"/>
      <sheetName val="ПС у.е"/>
      <sheetName val="Свод УЕ "/>
      <sheetName val="Расчет потерь"/>
      <sheetName val="приказ минэнерго"/>
      <sheetName val="Форма 3.1"/>
      <sheetName val="П1.4"/>
      <sheetName val="П1.5"/>
      <sheetName val="П1.30"/>
      <sheetName val="Расчет НВВ"/>
      <sheetName val="Тариф"/>
      <sheetName val="Расчет НВВ_6.42"/>
      <sheetName val="Расчет НВВ_74"/>
      <sheetName val="ЭЗ ДПР c уч.421"/>
      <sheetName val="ЭЗ ДПР кор"/>
      <sheetName val="ЭЗ ДПР c уч.421 ДЕМО"/>
      <sheetName val="ЭЗ ДПР кор ДЕМО"/>
      <sheetName val="Корректировка НВВ"/>
      <sheetName val="Сырье и материалы"/>
      <sheetName val="РПР Ремонт"/>
      <sheetName val="Замена ИСУ факт"/>
      <sheetName val="Замена ИСУ план"/>
      <sheetName val="ППР"/>
      <sheetName val="ЭЭ"/>
      <sheetName val="ТЭ"/>
      <sheetName val="Персонал"/>
      <sheetName val="ФОТ норматив"/>
      <sheetName val="ФОТ норматив скрыть "/>
      <sheetName val="ФСК"/>
      <sheetName val="ФСК факт"/>
      <sheetName val="Аренда ЭСХ"/>
      <sheetName val="Аренда прочее им."/>
      <sheetName val="Лизинг ЭСХ"/>
      <sheetName val="Расчет амортизации"/>
      <sheetName val="Налог на имущество"/>
      <sheetName val="Трансп.налог"/>
      <sheetName val="Налог на прибыль"/>
      <sheetName val="Прибыль"/>
      <sheetName val="Прочие НПР"/>
      <sheetName val="Факт потери"/>
      <sheetName val="tech"/>
      <sheetName val="Структура ПО_факт"/>
      <sheetName val="Структура ПО_план"/>
      <sheetName val="товарная выручка факт"/>
      <sheetName val="прил 1_215-Э"/>
      <sheetName val="прил 3_215-Э"/>
      <sheetName val="Т 1.3 Приказа 585"/>
      <sheetName val="Т 1.6 Приказа 585"/>
      <sheetName val="финансовые показатели"/>
      <sheetName val="НВВ РСК"/>
      <sheetName val="PEREDACHA.XX.FACT.EXPENSES"/>
      <sheetName val="PEREDACHA.M.ХХ Индекс"/>
      <sheetName val="Бухгалтерский баланс. Раздел А"/>
      <sheetName val="Бухгалтерский баланс. Раздел П"/>
      <sheetName val="Отчет о финансовых результатах"/>
      <sheetName val="Стоимость активов"/>
      <sheetName val="Оценка ликвидности"/>
      <sheetName val="Оценка фин. уст"/>
      <sheetName val="Оценка дел. активность"/>
      <sheetName val="Обоб. анализ"/>
      <sheetName val="Комментарии"/>
      <sheetName val="Check"/>
      <sheetName val="REESTR_MO"/>
      <sheetName val="REESTR_ORG"/>
      <sheetName val="PATTERN_COSTS"/>
      <sheetName val="ATTACH_DOC"/>
    </sheetNames>
    <sheetDataSet>
      <sheetData sheetId="0"/>
      <sheetData sheetId="1">
        <row r="23">
          <cell r="AC23">
            <v>0</v>
          </cell>
        </row>
        <row r="24">
          <cell r="AC24">
            <v>0</v>
          </cell>
        </row>
        <row r="25">
          <cell r="AC25">
            <v>0</v>
          </cell>
        </row>
        <row r="26">
          <cell r="AC26">
            <v>1</v>
          </cell>
          <cell r="AM26">
            <v>0</v>
          </cell>
        </row>
        <row r="27">
          <cell r="AC27">
            <v>0</v>
          </cell>
        </row>
        <row r="28">
          <cell r="AC28">
            <v>0</v>
          </cell>
        </row>
        <row r="29">
          <cell r="AC29">
            <v>0</v>
          </cell>
        </row>
        <row r="30">
          <cell r="AC30">
            <v>0</v>
          </cell>
        </row>
        <row r="33">
          <cell r="AB33" t="str">
            <v>Алтайский край</v>
          </cell>
          <cell r="AC33">
            <v>0</v>
          </cell>
        </row>
        <row r="34">
          <cell r="AB34" t="str">
            <v>Архангельская область</v>
          </cell>
          <cell r="AC34">
            <v>0</v>
          </cell>
        </row>
        <row r="35">
          <cell r="AB35" t="str">
            <v>Белгородская область</v>
          </cell>
          <cell r="AC35">
            <v>0</v>
          </cell>
        </row>
        <row r="36">
          <cell r="AB36" t="str">
            <v>Волгоградская область</v>
          </cell>
          <cell r="AC36">
            <v>0</v>
          </cell>
        </row>
        <row r="37">
          <cell r="AB37" t="str">
            <v>Еврейская автономная область</v>
          </cell>
          <cell r="AC37">
            <v>0</v>
          </cell>
        </row>
        <row r="38">
          <cell r="AB38" t="str">
            <v>Кемеровская область</v>
          </cell>
          <cell r="AC38">
            <v>1</v>
          </cell>
        </row>
        <row r="39">
          <cell r="AB39" t="str">
            <v>Костромская область</v>
          </cell>
          <cell r="AC39">
            <v>0</v>
          </cell>
        </row>
        <row r="40">
          <cell r="AB40" t="str">
            <v>Красноярский край</v>
          </cell>
          <cell r="AC40">
            <v>0</v>
          </cell>
        </row>
        <row r="41">
          <cell r="AB41" t="str">
            <v>Ленинградская область</v>
          </cell>
          <cell r="AC41">
            <v>0</v>
          </cell>
        </row>
        <row r="42">
          <cell r="AB42" t="str">
            <v>Магаданская область</v>
          </cell>
          <cell r="AC42">
            <v>0</v>
          </cell>
        </row>
        <row r="43">
          <cell r="AB43" t="str">
            <v>Новосибирская область</v>
          </cell>
          <cell r="AC43">
            <v>0</v>
          </cell>
        </row>
        <row r="44">
          <cell r="AB44" t="str">
            <v>Пермский край</v>
          </cell>
          <cell r="AC44">
            <v>0</v>
          </cell>
        </row>
        <row r="45">
          <cell r="AB45" t="str">
            <v>Республика Алтай</v>
          </cell>
          <cell r="AC45">
            <v>0</v>
          </cell>
        </row>
        <row r="46">
          <cell r="AB46" t="str">
            <v>Республика Калмыкия</v>
          </cell>
          <cell r="AC46">
            <v>0</v>
          </cell>
        </row>
        <row r="47">
          <cell r="AB47" t="str">
            <v>Республика Карелия</v>
          </cell>
          <cell r="AC47">
            <v>0</v>
          </cell>
        </row>
        <row r="48">
          <cell r="AB48" t="str">
            <v>Республика Крым</v>
          </cell>
          <cell r="AC48">
            <v>0</v>
          </cell>
        </row>
        <row r="49">
          <cell r="AB49" t="str">
            <v>Республика Татарстан</v>
          </cell>
          <cell r="AC49">
            <v>0</v>
          </cell>
        </row>
        <row r="50">
          <cell r="AB50" t="str">
            <v>Республика Хакасия</v>
          </cell>
          <cell r="AC50">
            <v>0</v>
          </cell>
        </row>
        <row r="51">
          <cell r="AB51" t="str">
            <v>Самарская область</v>
          </cell>
          <cell r="AC51">
            <v>0</v>
          </cell>
        </row>
        <row r="52">
          <cell r="AB52" t="str">
            <v>Тверская область</v>
          </cell>
          <cell r="AC52">
            <v>0</v>
          </cell>
        </row>
        <row r="53">
          <cell r="AB53" t="str">
            <v>Томская область</v>
          </cell>
          <cell r="AC53">
            <v>0</v>
          </cell>
        </row>
        <row r="54">
          <cell r="AB54" t="str">
            <v>Ульяновская область</v>
          </cell>
          <cell r="AC54">
            <v>1</v>
          </cell>
        </row>
        <row r="55">
          <cell r="AB55" t="str">
            <v>Челябинская область</v>
          </cell>
          <cell r="AC55">
            <v>0</v>
          </cell>
        </row>
        <row r="56">
          <cell r="AB56" t="str">
            <v>Чувашская Республика</v>
          </cell>
          <cell r="AC56">
            <v>0</v>
          </cell>
        </row>
      </sheetData>
      <sheetData sheetId="2"/>
      <sheetData sheetId="3">
        <row r="2">
          <cell r="A2" t="str">
            <v>Белгородская область</v>
          </cell>
          <cell r="D2" t="str">
            <v>да</v>
          </cell>
        </row>
        <row r="3">
          <cell r="A3" t="str">
            <v>Калининградская область</v>
          </cell>
          <cell r="D3" t="str">
            <v>нет</v>
          </cell>
          <cell r="N3" t="str">
            <v>Договор аренды</v>
          </cell>
          <cell r="P3" t="str">
            <v>да</v>
          </cell>
          <cell r="Q3" t="str">
            <v>аренда частной собственности</v>
          </cell>
          <cell r="S3" t="str">
            <v>«смешанного» котлообразования</v>
          </cell>
          <cell r="V3" t="str">
            <v>деревянные</v>
          </cell>
          <cell r="X3" t="str">
            <v>изолированный провод</v>
          </cell>
          <cell r="Z3" t="str">
            <v>медный</v>
          </cell>
          <cell r="AB3" t="str">
            <v>до 50 квадратных мм включительно</v>
          </cell>
          <cell r="AD3" t="str">
            <v>одноцепная</v>
          </cell>
        </row>
        <row r="4">
          <cell r="A4" t="str">
            <v>Кемеровская область</v>
          </cell>
          <cell r="N4" t="str">
            <v>Договор субаренды</v>
          </cell>
          <cell r="P4" t="str">
            <v>нет</v>
          </cell>
          <cell r="Q4" t="str">
            <v>аренда муниципальной собственности</v>
          </cell>
          <cell r="S4" t="str">
            <v>«котла сверху»</v>
          </cell>
          <cell r="V4" t="str">
            <v>металлические</v>
          </cell>
          <cell r="X4" t="str">
            <v>неизолированный провод</v>
          </cell>
          <cell r="Z4" t="str">
            <v>стальной</v>
          </cell>
          <cell r="AB4" t="str">
            <v>от 50 до 100 квадратных мм включительно</v>
          </cell>
          <cell r="AD4" t="str">
            <v>двухцепная</v>
          </cell>
        </row>
        <row r="5">
          <cell r="A5" t="str">
            <v>Липецкая область</v>
          </cell>
          <cell r="N5" t="str">
            <v>Соглашение об установлении сервитута</v>
          </cell>
          <cell r="P5" t="str">
            <v>получен отказ в регистрации</v>
          </cell>
          <cell r="S5" t="str">
            <v>«котла снизу»</v>
          </cell>
          <cell r="V5" t="str">
            <v>железобетонные</v>
          </cell>
          <cell r="Z5" t="str">
            <v>сталеалюминиевый</v>
          </cell>
          <cell r="AB5" t="str">
            <v>от 100 до 200 квадратных мм включительно</v>
          </cell>
        </row>
        <row r="6">
          <cell r="A6" t="str">
            <v>Магаданская область</v>
          </cell>
          <cell r="D6" t="str">
            <v>Январь</v>
          </cell>
          <cell r="N6" t="str">
            <v>Решение о разрешении размещения объекта без предоставления земельного участка и установления сервитута</v>
          </cell>
          <cell r="Z6" t="str">
            <v>алюминиевый</v>
          </cell>
          <cell r="AB6" t="str">
            <v>от 200 до 500 квадратных мм включительно</v>
          </cell>
        </row>
        <row r="7">
          <cell r="A7" t="str">
            <v>Новгородская область</v>
          </cell>
          <cell r="D7" t="str">
            <v>Февраль</v>
          </cell>
          <cell r="N7" t="str">
            <v>Постановление о разрешении размещения объекта без предоставления земельного участка и установления сервитута</v>
          </cell>
          <cell r="AB7" t="str">
            <v>от 500 до 800 квадратных мм включительно</v>
          </cell>
        </row>
        <row r="8">
          <cell r="A8" t="str">
            <v>Республика Алтай</v>
          </cell>
          <cell r="D8" t="str">
            <v>Март</v>
          </cell>
          <cell r="N8" t="str">
            <v>Распоряжение о разрешении размещения объекта без предоставления земельного участка и установления сервитута</v>
          </cell>
          <cell r="AB8" t="str">
            <v xml:space="preserve">свыше 800 квадратных мм </v>
          </cell>
        </row>
        <row r="9">
          <cell r="A9" t="str">
            <v>Республика Татарстан</v>
          </cell>
          <cell r="D9" t="str">
            <v>Апрель</v>
          </cell>
        </row>
        <row r="10">
          <cell r="A10" t="str">
            <v>Ставропольский край</v>
          </cell>
          <cell r="D10" t="str">
            <v>Май</v>
          </cell>
          <cell r="N10" t="str">
            <v>да</v>
          </cell>
          <cell r="O10" t="str">
            <v>ИЖС/СНТ</v>
          </cell>
        </row>
        <row r="11">
          <cell r="A11" t="str">
            <v>Ульяновская область</v>
          </cell>
          <cell r="D11" t="str">
            <v>Июнь</v>
          </cell>
          <cell r="N11" t="str">
            <v>нет</v>
          </cell>
          <cell r="O11" t="str">
            <v>Потребители с мощностью устройств &lt;670 кВт</v>
          </cell>
        </row>
        <row r="12">
          <cell r="A12" t="str">
            <v>Челябинская область</v>
          </cell>
          <cell r="D12" t="str">
            <v>Июль</v>
          </cell>
          <cell r="O12" t="str">
            <v>Потребители с мощностью устройств &gt;670 кВт</v>
          </cell>
          <cell r="S12" t="str">
            <v>Полное НВВ/сальдо переток</v>
          </cell>
          <cell r="V12" t="str">
            <v>в траншеях</v>
          </cell>
          <cell r="X12" t="str">
            <v>oдножильные</v>
          </cell>
          <cell r="Z12" t="str">
            <v>с резиновой и пластмассовой изоляцией</v>
          </cell>
          <cell r="AB12" t="str">
            <v>до 50 квадратных мм включительно</v>
          </cell>
          <cell r="AD12" t="str">
            <v>одна</v>
          </cell>
        </row>
        <row r="13">
          <cell r="A13" t="str">
            <v>Ярославская область</v>
          </cell>
          <cell r="D13" t="str">
            <v>Август</v>
          </cell>
          <cell r="O13" t="str">
            <v>ТСО</v>
          </cell>
          <cell r="S13" t="str">
            <v>Монопотреб Белгород</v>
          </cell>
          <cell r="V13" t="str">
            <v>в блоках</v>
          </cell>
          <cell r="X13" t="str">
            <v>многожильные</v>
          </cell>
          <cell r="Z13" t="str">
            <v>бумажной изоляцией</v>
          </cell>
          <cell r="AB13" t="str">
            <v>от 50 до 100 квадратных мм включительно</v>
          </cell>
          <cell r="AD13" t="str">
            <v xml:space="preserve">две </v>
          </cell>
        </row>
        <row r="14">
          <cell r="D14" t="str">
            <v>Сентябрь</v>
          </cell>
          <cell r="S14" t="str">
            <v>Котловое по ЭЭ/Поступление в сеть</v>
          </cell>
          <cell r="V14" t="str">
            <v>в каналах</v>
          </cell>
          <cell r="AB14" t="str">
            <v>от 100 до 200 квадратных мм включительно</v>
          </cell>
          <cell r="AD14" t="str">
            <v>три</v>
          </cell>
        </row>
        <row r="15">
          <cell r="D15" t="str">
            <v>Октябрь</v>
          </cell>
          <cell r="S15" t="str">
            <v>Котловое по ЭЭ/Полезный отпуск</v>
          </cell>
          <cell r="V15" t="str">
            <v>в туннелях и коллекторах</v>
          </cell>
          <cell r="AB15" t="str">
            <v>от 200 до 250 квадратных мм включительно</v>
          </cell>
          <cell r="AD15" t="str">
            <v>четыре</v>
          </cell>
        </row>
        <row r="16">
          <cell r="D16" t="str">
            <v>Ноябрь</v>
          </cell>
          <cell r="S16" t="str">
            <v>Котловое по М/Полезный отпуск</v>
          </cell>
          <cell r="V16" t="str">
            <v>в галереях и эстакадах</v>
          </cell>
          <cell r="AB16" t="str">
            <v>от 250 до 300 квадратных мм включительно</v>
          </cell>
          <cell r="AD16" t="str">
            <v>более четырех</v>
          </cell>
        </row>
        <row r="17">
          <cell r="D17" t="str">
            <v>Декабрь</v>
          </cell>
          <cell r="S17" t="str">
            <v>Полное НВВ/Полезный отпуск</v>
          </cell>
          <cell r="V17" t="str">
            <v>горизонтальное наклонное бурение</v>
          </cell>
          <cell r="AB17" t="str">
            <v>от 300 до 400 квадратных мм включительно</v>
          </cell>
        </row>
        <row r="18">
          <cell r="S18" t="str">
            <v>Без баланса и расчета тарифа</v>
          </cell>
          <cell r="V18" t="str">
            <v>подводная прокладка</v>
          </cell>
          <cell r="AB18" t="str">
            <v>от 400 до 500 квадратных мм включительно</v>
          </cell>
        </row>
        <row r="19">
          <cell r="AB19" t="str">
            <v>от 500 до 800 квадратных мм включительно</v>
          </cell>
        </row>
        <row r="20">
          <cell r="AB20" t="str">
            <v xml:space="preserve">свыше 800 квадратных мм </v>
          </cell>
        </row>
        <row r="21">
          <cell r="M21" t="str">
            <v>ВН</v>
          </cell>
          <cell r="N21" t="str">
            <v xml:space="preserve">кадастровая стоимость </v>
          </cell>
          <cell r="O21" t="str">
            <v>на стене</v>
          </cell>
          <cell r="P21" t="str">
            <v>отсутствие прибора учета</v>
          </cell>
        </row>
        <row r="22">
          <cell r="G22" t="str">
            <v>2024-04-26T05:25:10.5079518+03:00</v>
          </cell>
          <cell r="M22" t="str">
            <v>СН1</v>
          </cell>
          <cell r="N22" t="str">
            <v>остаточная стоимость</v>
          </cell>
          <cell r="O22" t="str">
            <v>на столбе</v>
          </cell>
          <cell r="P22" t="str">
            <v>истечение срока межповерочного интервала</v>
          </cell>
        </row>
        <row r="23">
          <cell r="M23" t="str">
            <v>СН2</v>
          </cell>
          <cell r="O23" t="str">
            <v>прочее</v>
          </cell>
          <cell r="P23" t="str">
            <v>выход из строя</v>
          </cell>
        </row>
        <row r="24">
          <cell r="M24" t="str">
            <v>НН</v>
          </cell>
          <cell r="P24" t="str">
            <v>прочее</v>
          </cell>
          <cell r="V24" t="str">
            <v>реклоузеры</v>
          </cell>
          <cell r="X24" t="str">
            <v>до 100 А включительно</v>
          </cell>
          <cell r="Z24" t="str">
            <v>до 5 ячеек включительно</v>
          </cell>
        </row>
        <row r="25">
          <cell r="V25" t="str">
            <v>линейные разъединители</v>
          </cell>
          <cell r="X25" t="str">
            <v>от 100 до 250 А включительно</v>
          </cell>
          <cell r="Z25" t="str">
            <v>от 5 до 10 ячеек включительно</v>
          </cell>
        </row>
        <row r="26">
          <cell r="V26" t="str">
            <v>выключатели нагрузки</v>
          </cell>
          <cell r="X26" t="str">
            <v>от 250 до 500 А включительно</v>
          </cell>
          <cell r="Z26" t="str">
            <v>от 10 до 15 ячеек включительно</v>
          </cell>
        </row>
        <row r="27">
          <cell r="V27" t="str">
            <v>распределительные пункты (РП), за исключением (КРН,КРУН)</v>
          </cell>
          <cell r="X27" t="str">
            <v>от 500 А до 1 000 А включительно</v>
          </cell>
          <cell r="Z27" t="str">
            <v>свыше 15 ячеек</v>
          </cell>
        </row>
        <row r="28">
          <cell r="V28" t="str">
            <v>КРН, КРУН</v>
          </cell>
          <cell r="X28" t="str">
            <v>свыше 1 000 А</v>
          </cell>
          <cell r="Z28" t="str">
            <v>без ячеек</v>
          </cell>
        </row>
        <row r="29">
          <cell r="M29" t="str">
            <v>КЛЭП</v>
          </cell>
          <cell r="N29" t="str">
            <v>однофазный прямого включения</v>
          </cell>
          <cell r="O29" t="str">
            <v>Инвестпрограмма</v>
          </cell>
          <cell r="P29" t="str">
            <v>отсутствует</v>
          </cell>
          <cell r="V29" t="str">
            <v>переключательные пункты</v>
          </cell>
        </row>
        <row r="30">
          <cell r="M30" t="str">
            <v>ВЛЭП</v>
          </cell>
          <cell r="N30" t="str">
            <v>трехфазный прямого включения</v>
          </cell>
          <cell r="O30" t="str">
            <v>Собственные средства</v>
          </cell>
          <cell r="P30" t="str">
            <v>ссылка на документ</v>
          </cell>
        </row>
        <row r="31">
          <cell r="M31" t="str">
            <v>Подстанция</v>
          </cell>
          <cell r="N31" t="str">
            <v>трехфазный полукосвенного включения</v>
          </cell>
          <cell r="O31" t="str">
            <v>Кредит</v>
          </cell>
        </row>
        <row r="32">
          <cell r="M32" t="str">
            <v>Прочее ЭСХ</v>
          </cell>
          <cell r="N32" t="str">
            <v>трехфазный косвенного включения</v>
          </cell>
          <cell r="O32" t="str">
            <v>прочее</v>
          </cell>
        </row>
        <row r="33">
          <cell r="M33" t="str">
            <v>Прочее не ЭСХ</v>
          </cell>
          <cell r="V33" t="str">
            <v>6/0,4 кВ</v>
          </cell>
          <cell r="X33" t="str">
            <v>однотрансформаторные</v>
          </cell>
          <cell r="Z33" t="str">
            <v>до 25 кВА вкл</v>
          </cell>
          <cell r="AB33" t="str">
            <v>столбового/мачтового типа</v>
          </cell>
          <cell r="AD33">
            <v>1</v>
          </cell>
        </row>
        <row r="34">
          <cell r="V34" t="str">
            <v>10/0,4 кВ</v>
          </cell>
          <cell r="X34" t="str">
            <v>двухтрансформаторные и более</v>
          </cell>
          <cell r="Z34" t="str">
            <v>от 25 кВА до 100 кВА вкл</v>
          </cell>
          <cell r="AB34" t="str">
            <v>шкафного или киоскового типа</v>
          </cell>
          <cell r="AD34">
            <v>2</v>
          </cell>
        </row>
        <row r="35">
          <cell r="V35" t="str">
            <v>20/0,4 кВ</v>
          </cell>
          <cell r="Z35" t="str">
            <v>от 100 кВА до 250 кВА вкл</v>
          </cell>
          <cell r="AB35" t="str">
            <v>блочного типа</v>
          </cell>
          <cell r="AD35">
            <v>3</v>
          </cell>
        </row>
        <row r="36">
          <cell r="V36" t="str">
            <v>6/10/(10/6) кВ</v>
          </cell>
          <cell r="Z36" t="str">
            <v>от 250 кВА до 400 кВА вкл</v>
          </cell>
          <cell r="AB36" t="str">
            <v>встроенного типа</v>
          </cell>
          <cell r="AD36">
            <v>4</v>
          </cell>
        </row>
        <row r="37">
          <cell r="V37" t="str">
            <v>10/20/(20/10) кВ</v>
          </cell>
          <cell r="Z37" t="str">
            <v>от 400 кВА до 630 кВА вкл</v>
          </cell>
          <cell r="AD37">
            <v>5</v>
          </cell>
        </row>
        <row r="38">
          <cell r="V38" t="str">
            <v>6/20/(20/6) кВ</v>
          </cell>
          <cell r="Z38" t="str">
            <v>от 630 кВА до 1000 кВА вкл</v>
          </cell>
          <cell r="AD38">
            <v>6</v>
          </cell>
        </row>
        <row r="39">
          <cell r="Z39" t="str">
            <v>от 1000 кВА до 1250 кВА вкл</v>
          </cell>
          <cell r="AD39">
            <v>7</v>
          </cell>
        </row>
        <row r="40">
          <cell r="Z40" t="str">
            <v>от 1250 кВА до 1600 кВА вкл</v>
          </cell>
          <cell r="AD40">
            <v>8</v>
          </cell>
        </row>
        <row r="41">
          <cell r="Z41" t="str">
            <v>от 1600 кВА до 2000 кВА вкл</v>
          </cell>
          <cell r="AD41">
            <v>9</v>
          </cell>
        </row>
        <row r="42">
          <cell r="Z42" t="str">
            <v>от 2000 кВА до 2500 кВА вкл</v>
          </cell>
          <cell r="AD42">
            <v>10</v>
          </cell>
        </row>
        <row r="43">
          <cell r="Z43" t="str">
            <v>от 2500 кВА до 3150 кВА вкл</v>
          </cell>
        </row>
        <row r="44">
          <cell r="Z44" t="str">
            <v>от 3150 кВА до 4000 кВА вкл</v>
          </cell>
        </row>
        <row r="45">
          <cell r="Z45" t="str">
            <v>свыше 4000 кВА</v>
          </cell>
        </row>
        <row r="49">
          <cell r="V49" t="str">
            <v>6/10/0,4 кВ</v>
          </cell>
          <cell r="Z49" t="str">
            <v>до 25 кВА вкл</v>
          </cell>
          <cell r="AB49" t="str">
            <v>открытого типа</v>
          </cell>
        </row>
        <row r="50">
          <cell r="V50" t="str">
            <v>20/0,4 кВ</v>
          </cell>
          <cell r="Z50" t="str">
            <v>от 25 кВА до 100 кВА вкл</v>
          </cell>
          <cell r="AB50" t="str">
            <v>закрытого типа</v>
          </cell>
        </row>
        <row r="51">
          <cell r="J51" t="str">
            <v>Первичная подача тарифного предложения к 1 мая</v>
          </cell>
          <cell r="Z51" t="str">
            <v>от 100 кВА до 250 кВА вкл</v>
          </cell>
        </row>
        <row r="52">
          <cell r="J52" t="str">
            <v>Уточненное (скорректированное) предложение</v>
          </cell>
          <cell r="Z52" t="str">
            <v>от 250 кВА до 400 кВА вкл</v>
          </cell>
        </row>
        <row r="53">
          <cell r="Z53" t="str">
            <v>от 400 кВА до 630 кВА вкл</v>
          </cell>
        </row>
        <row r="54">
          <cell r="Z54" t="str">
            <v>от 630 кВА до 1000 кВА вкл</v>
          </cell>
        </row>
        <row r="55">
          <cell r="Z55" t="str">
            <v>от 1000 кВА до 1250 кВА вкл</v>
          </cell>
        </row>
        <row r="56">
          <cell r="J56" t="str">
            <v>Собственность</v>
          </cell>
          <cell r="Z56" t="str">
            <v>от 1250 кВА до 1600 кВА вкл</v>
          </cell>
        </row>
        <row r="57">
          <cell r="J57" t="str">
            <v>Хозяйственное ведение</v>
          </cell>
          <cell r="Z57" t="str">
            <v>от 1600 кВА до 2000 кВА вкл</v>
          </cell>
        </row>
        <row r="58">
          <cell r="J58" t="str">
            <v>Оперативное управление</v>
          </cell>
          <cell r="Z58" t="str">
            <v>от 2000 кВА до 2500 кВА вкл</v>
          </cell>
        </row>
        <row r="59">
          <cell r="J59" t="str">
            <v>Концессионное соглашение</v>
          </cell>
          <cell r="Z59" t="str">
            <v>от 2500 кВА до 3150 кВА вкл</v>
          </cell>
        </row>
        <row r="60">
          <cell r="J60" t="str">
            <v>Доверительное управление имуществом</v>
          </cell>
          <cell r="Z60" t="str">
            <v>свыше 3150 кВА</v>
          </cell>
        </row>
        <row r="61">
          <cell r="J61" t="str">
            <v>Возмездное оказание услуг</v>
          </cell>
        </row>
        <row r="63">
          <cell r="V63" t="str">
            <v>35/6(10) кВ</v>
          </cell>
          <cell r="Z63" t="str">
            <v>до 6,3 МВА</v>
          </cell>
        </row>
        <row r="64">
          <cell r="V64" t="str">
            <v>35/0,4 кВ</v>
          </cell>
          <cell r="Z64" t="str">
            <v>от 6,3 МВА до 10 МВА вкл</v>
          </cell>
        </row>
        <row r="65">
          <cell r="V65" t="str">
            <v>110/35 кВ</v>
          </cell>
          <cell r="Z65" t="str">
            <v>от 10 МВА до 16 МВА вкл</v>
          </cell>
        </row>
        <row r="66">
          <cell r="V66" t="str">
            <v>110/6(10) кВ</v>
          </cell>
          <cell r="Z66" t="str">
            <v>от 16 МВА до 25 МВА вкл</v>
          </cell>
        </row>
        <row r="67">
          <cell r="V67" t="str">
            <v>110/35/6(10) кВ</v>
          </cell>
          <cell r="Z67" t="str">
            <v>от 25 МВА до 32 МВА вкл</v>
          </cell>
        </row>
        <row r="68">
          <cell r="Z68" t="str">
            <v>от 32 МВА до 40 МВА вкл</v>
          </cell>
        </row>
        <row r="69">
          <cell r="Z69" t="str">
            <v>от 40 МВА до 63 МВА вкл</v>
          </cell>
        </row>
        <row r="70">
          <cell r="Z70" t="str">
            <v>от 63 МВА до 80 МВА вкл</v>
          </cell>
        </row>
        <row r="71">
          <cell r="Z71" t="str">
            <v>от 80 МВА до 100 МВА вкл</v>
          </cell>
        </row>
        <row r="72">
          <cell r="Z72" t="str">
            <v>свыше 100 МВА</v>
          </cell>
        </row>
        <row r="76">
          <cell r="V76" t="str">
            <v>однофазный</v>
          </cell>
          <cell r="X76" t="str">
            <v>прямого включения</v>
          </cell>
        </row>
        <row r="77">
          <cell r="V77" t="str">
            <v>трехфазный</v>
          </cell>
          <cell r="X77" t="str">
            <v>лукосвенного включения</v>
          </cell>
        </row>
        <row r="78">
          <cell r="X78" t="str">
            <v>косвенного включения</v>
          </cell>
        </row>
      </sheetData>
      <sheetData sheetId="4">
        <row r="23">
          <cell r="AC23" t="str">
            <v>Челябинская область</v>
          </cell>
        </row>
        <row r="25">
          <cell r="AC25" t="str">
            <v>Версия организации</v>
          </cell>
        </row>
        <row r="27">
          <cell r="AC27" t="str">
            <v>МУП "Электротепловые сети"</v>
          </cell>
        </row>
        <row r="31">
          <cell r="AC31" t="str">
            <v>7418012452</v>
          </cell>
        </row>
        <row r="32">
          <cell r="AC32" t="str">
            <v>742401001</v>
          </cell>
        </row>
        <row r="34">
          <cell r="AC34">
            <v>2025</v>
          </cell>
        </row>
        <row r="36">
          <cell r="AC36" t="str">
            <v>Метод долгосрочной индексации НВВ (корректировка)</v>
          </cell>
        </row>
        <row r="38">
          <cell r="AC38" t="str">
            <v>Первичная подача тарифного предложения к 1 мая</v>
          </cell>
        </row>
        <row r="40">
          <cell r="AC40">
            <v>2021</v>
          </cell>
        </row>
        <row r="41">
          <cell r="AC41">
            <v>2021</v>
          </cell>
        </row>
        <row r="42">
          <cell r="AC42">
            <v>5</v>
          </cell>
        </row>
        <row r="46">
          <cell r="AC46" t="str">
            <v>2021-2025</v>
          </cell>
        </row>
        <row r="73">
          <cell r="AC73" t="str">
            <v>457100, Челябинская обл., г. Троицк, ул. Кирова, 81</v>
          </cell>
        </row>
        <row r="74">
          <cell r="AC74" t="str">
            <v>457100, Челябинская обл., г. Троицк, ул. Сибирская, 6</v>
          </cell>
        </row>
        <row r="77">
          <cell r="AC77" t="str">
            <v>Черный Василий Михайлович</v>
          </cell>
        </row>
        <row r="78">
          <cell r="AC78" t="str">
            <v>83516326929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72">
          <cell r="AH72">
            <v>0</v>
          </cell>
          <cell r="AJ72">
            <v>0</v>
          </cell>
          <cell r="AL72">
            <v>0</v>
          </cell>
          <cell r="AN72">
            <v>0</v>
          </cell>
          <cell r="AR72">
            <v>0</v>
          </cell>
          <cell r="AV72">
            <v>0</v>
          </cell>
        </row>
        <row r="73">
          <cell r="AH73">
            <v>0</v>
          </cell>
          <cell r="AJ73">
            <v>0</v>
          </cell>
          <cell r="AL73">
            <v>0</v>
          </cell>
          <cell r="AN73">
            <v>0</v>
          </cell>
          <cell r="AR73">
            <v>0</v>
          </cell>
          <cell r="AV73">
            <v>0</v>
          </cell>
        </row>
        <row r="74">
          <cell r="AH74">
            <v>618.79999999999995</v>
          </cell>
          <cell r="AJ74">
            <v>618.79999999999995</v>
          </cell>
          <cell r="AL74">
            <v>618.79999999999995</v>
          </cell>
          <cell r="AN74">
            <v>746.9</v>
          </cell>
          <cell r="AR74">
            <v>618.79999999999995</v>
          </cell>
          <cell r="AV74">
            <v>746.9</v>
          </cell>
        </row>
      </sheetData>
      <sheetData sheetId="18">
        <row r="51">
          <cell r="AH51">
            <v>1345.7950000000001</v>
          </cell>
        </row>
        <row r="53">
          <cell r="AH53">
            <v>1211.2850000000001</v>
          </cell>
        </row>
        <row r="55">
          <cell r="AH55">
            <v>1345.7950000000001</v>
          </cell>
        </row>
      </sheetData>
      <sheetData sheetId="19"/>
      <sheetData sheetId="20"/>
      <sheetData sheetId="21"/>
      <sheetData sheetId="22">
        <row r="28">
          <cell r="AS28">
            <v>59.746143000000004</v>
          </cell>
          <cell r="BH28">
            <v>61.561259</v>
          </cell>
          <cell r="BW28">
            <v>61.185500000000005</v>
          </cell>
        </row>
      </sheetData>
      <sheetData sheetId="23">
        <row r="28">
          <cell r="BH28">
            <v>11.615440000000001</v>
          </cell>
        </row>
      </sheetData>
      <sheetData sheetId="24"/>
      <sheetData sheetId="25">
        <row r="31">
          <cell r="AJ31">
            <v>1211.2850000000001</v>
          </cell>
          <cell r="AP31">
            <v>1211.2850000000001</v>
          </cell>
          <cell r="AT31">
            <v>1345.7950000000001</v>
          </cell>
          <cell r="AX31">
            <v>1345.7950000000001</v>
          </cell>
          <cell r="BC31">
            <v>1211.2850000000001</v>
          </cell>
          <cell r="BG31">
            <v>1211.2850000000001</v>
          </cell>
          <cell r="BK31">
            <v>1345.7950000000001</v>
          </cell>
        </row>
        <row r="39">
          <cell r="AT39">
            <v>2303.3000000000002</v>
          </cell>
          <cell r="BD39">
            <v>5071.4273329999996</v>
          </cell>
          <cell r="BL39">
            <v>5037.779993992438</v>
          </cell>
        </row>
        <row r="42">
          <cell r="AT42">
            <v>11935.3014</v>
          </cell>
          <cell r="BD42">
            <v>10824.049838999999</v>
          </cell>
          <cell r="BL42">
            <v>10752.245450468256</v>
          </cell>
        </row>
        <row r="46">
          <cell r="AT46">
            <v>0</v>
          </cell>
          <cell r="BD46">
            <v>0</v>
          </cell>
          <cell r="BL46">
            <v>0</v>
          </cell>
        </row>
        <row r="72">
          <cell r="AT72">
            <v>14760.2014</v>
          </cell>
          <cell r="BD72">
            <v>16702.809852999999</v>
          </cell>
          <cell r="BL72">
            <v>16623.907441412775</v>
          </cell>
        </row>
        <row r="97">
          <cell r="AT97">
            <v>0</v>
          </cell>
          <cell r="BD97">
            <v>0</v>
          </cell>
          <cell r="BL97">
            <v>0</v>
          </cell>
        </row>
        <row r="108">
          <cell r="AT108">
            <v>7140.4355228000004</v>
          </cell>
          <cell r="BD108">
            <v>4052.3330513780002</v>
          </cell>
          <cell r="BL108">
            <v>6643.6545260414132</v>
          </cell>
        </row>
        <row r="113"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L113">
            <v>0</v>
          </cell>
          <cell r="AN113">
            <v>0</v>
          </cell>
          <cell r="AO113">
            <v>0</v>
          </cell>
          <cell r="AP113">
            <v>3095.34</v>
          </cell>
          <cell r="AR113">
            <v>3095.34</v>
          </cell>
          <cell r="BC113">
            <v>0</v>
          </cell>
          <cell r="BG113">
            <v>0</v>
          </cell>
          <cell r="BJ113">
            <v>0</v>
          </cell>
        </row>
        <row r="118">
          <cell r="AT118">
            <v>0</v>
          </cell>
          <cell r="BD118">
            <v>-1283.931022</v>
          </cell>
          <cell r="BL118">
            <v>-21.524366608860873</v>
          </cell>
        </row>
        <row r="145">
          <cell r="AT145">
            <v>47430.900371181997</v>
          </cell>
          <cell r="BC145">
            <v>52076.923122518005</v>
          </cell>
          <cell r="BD145">
            <v>52076.923122518005</v>
          </cell>
          <cell r="BK145">
            <v>57713.29722484533</v>
          </cell>
          <cell r="BL145">
            <v>57713.29722484533</v>
          </cell>
        </row>
      </sheetData>
      <sheetData sheetId="26">
        <row r="29">
          <cell r="AL29">
            <v>12.220246585624782</v>
          </cell>
          <cell r="AM29">
            <v>16.438518581954277</v>
          </cell>
          <cell r="AS29">
            <v>15.785766235464283</v>
          </cell>
        </row>
        <row r="37">
          <cell r="AL37">
            <v>52.445017</v>
          </cell>
          <cell r="AM37">
            <v>51.441499999999998</v>
          </cell>
          <cell r="AS37">
            <v>51.526899999999998</v>
          </cell>
        </row>
        <row r="54">
          <cell r="AL54">
            <v>9.9871946999999999</v>
          </cell>
          <cell r="AM54">
            <v>9.7174399999999999</v>
          </cell>
          <cell r="AS54">
            <v>9.726633399999999</v>
          </cell>
        </row>
        <row r="74">
          <cell r="AT74">
            <v>2218522.8705083076</v>
          </cell>
          <cell r="AU74">
            <v>0</v>
          </cell>
        </row>
        <row r="75">
          <cell r="AT75">
            <v>0</v>
          </cell>
          <cell r="AU75">
            <v>0</v>
          </cell>
        </row>
        <row r="76">
          <cell r="AT76">
            <v>327421.96649440815</v>
          </cell>
          <cell r="AU76">
            <v>0</v>
          </cell>
        </row>
        <row r="77">
          <cell r="AT77">
            <v>387440.35277990968</v>
          </cell>
          <cell r="AU77">
            <v>0</v>
          </cell>
        </row>
        <row r="78">
          <cell r="AT78">
            <v>0</v>
          </cell>
          <cell r="AU78">
            <v>0</v>
          </cell>
        </row>
        <row r="79">
          <cell r="AT79">
            <v>0</v>
          </cell>
          <cell r="AU79">
            <v>0</v>
          </cell>
        </row>
        <row r="80">
          <cell r="AT80">
            <v>387440.35277990968</v>
          </cell>
          <cell r="AU80">
            <v>0</v>
          </cell>
        </row>
        <row r="81">
          <cell r="AT81">
            <v>387440.35277990968</v>
          </cell>
          <cell r="AU81">
            <v>0</v>
          </cell>
        </row>
        <row r="82">
          <cell r="AT82">
            <v>387440.35277990968</v>
          </cell>
          <cell r="AU82">
            <v>0</v>
          </cell>
        </row>
        <row r="94">
          <cell r="AT94">
            <v>3673.5020077974159</v>
          </cell>
          <cell r="AU94">
            <v>3412.2665220843096</v>
          </cell>
        </row>
        <row r="95">
          <cell r="AT95">
            <v>8742.8334094797465</v>
          </cell>
          <cell r="AU95">
            <v>3412.2665220843096</v>
          </cell>
        </row>
        <row r="99">
          <cell r="AT99">
            <v>0</v>
          </cell>
          <cell r="AU99">
            <v>0</v>
          </cell>
        </row>
        <row r="100">
          <cell r="AT100">
            <v>0</v>
          </cell>
          <cell r="AU100">
            <v>0</v>
          </cell>
        </row>
        <row r="104">
          <cell r="AT104">
            <v>541.01255833970311</v>
          </cell>
          <cell r="AU104">
            <v>586.44303119248957</v>
          </cell>
        </row>
        <row r="105">
          <cell r="AT105">
            <v>1287.5949597851188</v>
          </cell>
          <cell r="AU105">
            <v>586.44303119248957</v>
          </cell>
        </row>
        <row r="109">
          <cell r="AT109">
            <v>640.03813276999301</v>
          </cell>
          <cell r="AU109">
            <v>699.0708394657189</v>
          </cell>
        </row>
        <row r="110">
          <cell r="AT110">
            <v>1523.2730943510944</v>
          </cell>
          <cell r="AU110">
            <v>699.0708394657189</v>
          </cell>
        </row>
        <row r="114">
          <cell r="AT114">
            <v>0</v>
          </cell>
          <cell r="AU114">
            <v>0</v>
          </cell>
        </row>
        <row r="115">
          <cell r="AT115">
            <v>0</v>
          </cell>
          <cell r="AU115">
            <v>0</v>
          </cell>
        </row>
        <row r="119">
          <cell r="AT119">
            <v>0</v>
          </cell>
          <cell r="AU119">
            <v>0</v>
          </cell>
        </row>
        <row r="120">
          <cell r="AT120">
            <v>0</v>
          </cell>
          <cell r="AU120">
            <v>0</v>
          </cell>
        </row>
        <row r="124">
          <cell r="AT124">
            <v>640.03813276999301</v>
          </cell>
          <cell r="AU124">
            <v>699.0708394657189</v>
          </cell>
        </row>
        <row r="125">
          <cell r="AT125">
            <v>1523.2730943510944</v>
          </cell>
          <cell r="AU125">
            <v>699.0708394657189</v>
          </cell>
        </row>
        <row r="129">
          <cell r="AT129">
            <v>673.81166496000003</v>
          </cell>
          <cell r="AU129">
            <v>704.87872000000004</v>
          </cell>
        </row>
        <row r="130">
          <cell r="AT130">
            <v>1557.0466265411014</v>
          </cell>
          <cell r="AU130">
            <v>704.87872000000004</v>
          </cell>
        </row>
        <row r="134">
          <cell r="AT134">
            <v>640.03813276999301</v>
          </cell>
          <cell r="AU134">
            <v>699.0708394657189</v>
          </cell>
        </row>
        <row r="135">
          <cell r="AT135">
            <v>1523.2730943510944</v>
          </cell>
          <cell r="AU135">
            <v>699.0708394657189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29">
          <cell r="AI29">
            <v>27</v>
          </cell>
          <cell r="AO29">
            <v>20.9</v>
          </cell>
          <cell r="AQ29">
            <v>0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>
        <row r="38">
          <cell r="AG38">
            <v>54307.373650000001</v>
          </cell>
        </row>
        <row r="46">
          <cell r="AG46">
            <v>132</v>
          </cell>
        </row>
      </sheetData>
      <sheetData sheetId="65"/>
      <sheetData sheetId="66"/>
      <sheetData sheetId="67"/>
      <sheetData sheetId="68"/>
      <sheetData sheetId="69"/>
      <sheetData sheetId="70"/>
      <sheetData sheetId="71">
        <row r="29">
          <cell r="AE29">
            <v>97808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42"/>
  <sheetViews>
    <sheetView showGridLines="0" tabSelected="1" topLeftCell="AA60" workbookViewId="0">
      <selection activeCell="AH75" sqref="AH75"/>
    </sheetView>
  </sheetViews>
  <sheetFormatPr defaultColWidth="9.140625" defaultRowHeight="11.45" customHeight="1" outlineLevelRow="1" x14ac:dyDescent="0.25"/>
  <cols>
    <col min="1" max="1" width="9.140625" style="1"/>
    <col min="2" max="8" width="15.7109375" style="1" hidden="1" customWidth="1"/>
    <col min="9" max="9" width="33.7109375" style="1" hidden="1" customWidth="1"/>
    <col min="10" max="10" width="5.28515625" style="1" hidden="1" customWidth="1"/>
    <col min="11" max="11" width="15.42578125" style="1" hidden="1" customWidth="1"/>
    <col min="12" max="25" width="2.140625" style="1" hidden="1" customWidth="1"/>
    <col min="26" max="26" width="15.7109375" style="1" hidden="1" customWidth="1"/>
    <col min="27" max="28" width="6" style="1" customWidth="1"/>
    <col min="29" max="29" width="38" style="1" customWidth="1"/>
    <col min="30" max="30" width="13.85546875" style="1" customWidth="1"/>
    <col min="31" max="31" width="19" style="1" customWidth="1"/>
    <col min="32" max="32" width="19.7109375" style="1" customWidth="1"/>
    <col min="33" max="33" width="18.85546875" style="1" customWidth="1"/>
    <col min="34" max="35" width="18" style="1" customWidth="1"/>
    <col min="36" max="36" width="15" style="1" customWidth="1"/>
    <col min="37" max="16384" width="9.140625" style="1"/>
  </cols>
  <sheetData>
    <row r="1" spans="4:37" ht="11.25" hidden="1" customHeight="1" x14ac:dyDescent="0.25"/>
    <row r="2" spans="4:37" ht="15" hidden="1" customHeight="1" x14ac:dyDescent="0.25"/>
    <row r="3" spans="4:37" ht="15" hidden="1" customHeight="1" x14ac:dyDescent="0.25"/>
    <row r="4" spans="4:37" ht="15" hidden="1" customHeight="1" x14ac:dyDescent="0.25">
      <c r="D4" s="2">
        <v>25</v>
      </c>
      <c r="E4" s="2">
        <v>8</v>
      </c>
      <c r="F4" s="2">
        <v>8</v>
      </c>
      <c r="G4" s="2">
        <v>8</v>
      </c>
      <c r="H4" s="2">
        <v>8</v>
      </c>
      <c r="I4" s="2">
        <v>8</v>
      </c>
      <c r="J4" s="2">
        <v>8</v>
      </c>
      <c r="K4" s="2">
        <v>8</v>
      </c>
      <c r="L4" s="2">
        <v>8</v>
      </c>
      <c r="M4" s="2">
        <v>8</v>
      </c>
      <c r="N4" s="2">
        <v>8</v>
      </c>
      <c r="O4" s="2">
        <v>8</v>
      </c>
      <c r="P4" s="2">
        <v>8</v>
      </c>
      <c r="Q4" s="2">
        <v>8</v>
      </c>
      <c r="R4" s="2">
        <v>8</v>
      </c>
      <c r="S4" s="2">
        <v>8</v>
      </c>
      <c r="T4" s="2">
        <v>8</v>
      </c>
      <c r="U4" s="2">
        <v>8</v>
      </c>
      <c r="V4" s="2">
        <v>8</v>
      </c>
      <c r="W4" s="2">
        <v>8</v>
      </c>
      <c r="X4" s="2">
        <v>8</v>
      </c>
      <c r="Y4" s="2">
        <v>8</v>
      </c>
      <c r="Z4" s="2">
        <v>8</v>
      </c>
      <c r="AA4" s="2">
        <v>6</v>
      </c>
      <c r="AB4" s="2">
        <v>6</v>
      </c>
      <c r="AC4" s="2">
        <v>38</v>
      </c>
      <c r="AD4" s="2">
        <v>13</v>
      </c>
      <c r="AE4" s="2">
        <v>19</v>
      </c>
      <c r="AF4" s="2">
        <v>19</v>
      </c>
      <c r="AG4" s="2">
        <v>18</v>
      </c>
      <c r="AH4" s="2">
        <v>18</v>
      </c>
      <c r="AI4" s="2">
        <v>18</v>
      </c>
      <c r="AJ4" s="2">
        <v>15</v>
      </c>
      <c r="AK4" s="3">
        <v>0</v>
      </c>
    </row>
    <row r="5" spans="4:37" ht="15" hidden="1" customHeight="1" x14ac:dyDescent="0.25">
      <c r="D5" s="2">
        <v>25</v>
      </c>
      <c r="E5" s="2" t="s">
        <v>0</v>
      </c>
      <c r="H5" s="4" t="s">
        <v>1</v>
      </c>
      <c r="I5" s="4" t="s">
        <v>2</v>
      </c>
      <c r="J5" s="4" t="s">
        <v>3</v>
      </c>
      <c r="K5" s="4" t="s">
        <v>4</v>
      </c>
    </row>
    <row r="6" spans="4:37" ht="15" hidden="1" customHeight="1" x14ac:dyDescent="0.25">
      <c r="D6" s="2">
        <v>25</v>
      </c>
      <c r="E6" s="4" t="s">
        <v>5</v>
      </c>
      <c r="F6" s="2" t="s">
        <v>6</v>
      </c>
      <c r="H6" s="4" t="s">
        <v>1</v>
      </c>
      <c r="I6" s="4" t="s">
        <v>2</v>
      </c>
      <c r="J6" s="4" t="s">
        <v>3</v>
      </c>
      <c r="K6" s="4" t="s">
        <v>4</v>
      </c>
    </row>
    <row r="7" spans="4:37" ht="15" hidden="1" customHeight="1" x14ac:dyDescent="0.25">
      <c r="D7" s="2">
        <v>25</v>
      </c>
      <c r="E7" s="4" t="s">
        <v>7</v>
      </c>
      <c r="F7" s="4" t="s">
        <v>7</v>
      </c>
      <c r="G7" s="2" t="s">
        <v>8</v>
      </c>
      <c r="H7" s="4" t="s">
        <v>1</v>
      </c>
      <c r="I7" s="4" t="s">
        <v>2</v>
      </c>
      <c r="J7" s="4" t="s">
        <v>3</v>
      </c>
      <c r="K7" s="4" t="s">
        <v>4</v>
      </c>
    </row>
    <row r="8" spans="4:37" ht="15" hidden="1" customHeight="1" x14ac:dyDescent="0.25">
      <c r="D8" s="2">
        <v>25</v>
      </c>
      <c r="F8" s="4" t="s">
        <v>5</v>
      </c>
      <c r="AE8" s="5" t="s">
        <v>9</v>
      </c>
      <c r="AF8" s="5" t="s">
        <v>10</v>
      </c>
      <c r="AG8" s="5" t="s">
        <v>11</v>
      </c>
    </row>
    <row r="9" spans="4:37" ht="15" hidden="1" customHeight="1" x14ac:dyDescent="0.25">
      <c r="D9" s="2">
        <v>25</v>
      </c>
      <c r="G9" s="4" t="s">
        <v>5</v>
      </c>
      <c r="AE9" s="5" t="s">
        <v>9</v>
      </c>
      <c r="AF9" s="5" t="s">
        <v>9</v>
      </c>
      <c r="AG9" s="5" t="s">
        <v>10</v>
      </c>
      <c r="AH9" s="5" t="s">
        <v>10</v>
      </c>
      <c r="AI9" s="5" t="s">
        <v>11</v>
      </c>
      <c r="AJ9" s="5" t="s">
        <v>11</v>
      </c>
    </row>
    <row r="10" spans="4:37" ht="15" hidden="1" customHeight="1" x14ac:dyDescent="0.25">
      <c r="D10" s="2">
        <v>25</v>
      </c>
      <c r="G10" s="4" t="s">
        <v>7</v>
      </c>
      <c r="AE10" s="5" t="s">
        <v>12</v>
      </c>
      <c r="AF10" s="5" t="s">
        <v>13</v>
      </c>
      <c r="AG10" s="5" t="s">
        <v>12</v>
      </c>
      <c r="AH10" s="5" t="s">
        <v>13</v>
      </c>
      <c r="AI10" s="5" t="s">
        <v>12</v>
      </c>
      <c r="AJ10" s="5" t="s">
        <v>13</v>
      </c>
    </row>
    <row r="11" spans="4:37" ht="15" hidden="1" customHeight="1" x14ac:dyDescent="0.25">
      <c r="D11" s="2">
        <v>25</v>
      </c>
    </row>
    <row r="12" spans="4:37" ht="15" hidden="1" customHeight="1" x14ac:dyDescent="0.25">
      <c r="D12" s="2">
        <v>25</v>
      </c>
    </row>
    <row r="13" spans="4:37" ht="15" hidden="1" customHeight="1" x14ac:dyDescent="0.25">
      <c r="D13" s="2">
        <v>25</v>
      </c>
    </row>
    <row r="14" spans="4:37" ht="15" hidden="1" customHeight="1" x14ac:dyDescent="0.25">
      <c r="D14" s="2">
        <v>25</v>
      </c>
    </row>
    <row r="15" spans="4:37" ht="15" hidden="1" customHeight="1" x14ac:dyDescent="0.25">
      <c r="D15" s="2">
        <v>25</v>
      </c>
    </row>
    <row r="16" spans="4:37" ht="15" hidden="1" customHeight="1" x14ac:dyDescent="0.25">
      <c r="D16" s="2">
        <v>25</v>
      </c>
    </row>
    <row r="17" spans="4:33" ht="15" hidden="1" customHeight="1" x14ac:dyDescent="0.25">
      <c r="D17" s="2">
        <v>25</v>
      </c>
    </row>
    <row r="18" spans="4:33" ht="15" hidden="1" customHeight="1" x14ac:dyDescent="0.25">
      <c r="D18" s="2">
        <v>25</v>
      </c>
    </row>
    <row r="19" spans="4:33" ht="21.75" hidden="1" customHeight="1" x14ac:dyDescent="0.25">
      <c r="D19" s="2">
        <v>25</v>
      </c>
    </row>
    <row r="20" spans="4:33" ht="26.25" customHeight="1" x14ac:dyDescent="0.25">
      <c r="D20" s="2">
        <v>25</v>
      </c>
    </row>
    <row r="21" spans="4:33" ht="11.45" customHeight="1" x14ac:dyDescent="0.25">
      <c r="D21" s="2">
        <v>11</v>
      </c>
      <c r="AB21" s="6" t="s">
        <v>14</v>
      </c>
      <c r="AC21" s="7"/>
      <c r="AD21" s="7"/>
      <c r="AE21" s="7"/>
      <c r="AF21" s="7"/>
    </row>
    <row r="22" spans="4:33" ht="11.45" customHeight="1" x14ac:dyDescent="0.25">
      <c r="D22" s="2">
        <v>11</v>
      </c>
      <c r="AB22" s="6" t="s">
        <v>15</v>
      </c>
      <c r="AC22" s="7"/>
      <c r="AD22" s="7"/>
      <c r="AE22" s="7"/>
      <c r="AF22" s="7"/>
    </row>
    <row r="23" spans="4:33" ht="11.45" customHeight="1" x14ac:dyDescent="0.25">
      <c r="D23" s="2">
        <v>11</v>
      </c>
      <c r="AB23" s="6" t="str">
        <f>"(вид цены (тарифа) на "&amp;PRD&amp;" год"</f>
        <v>(вид цены (тарифа) на 2025 год</v>
      </c>
      <c r="AC23" s="7"/>
      <c r="AD23" s="7"/>
      <c r="AE23" s="7"/>
      <c r="AF23" s="7"/>
    </row>
    <row r="24" spans="4:33" ht="11.45" customHeight="1" x14ac:dyDescent="0.25">
      <c r="D24" s="2">
        <v>11</v>
      </c>
      <c r="AB24" s="6" t="s">
        <v>16</v>
      </c>
      <c r="AC24" s="7"/>
      <c r="AD24" s="7"/>
      <c r="AE24" s="7"/>
      <c r="AF24" s="7"/>
    </row>
    <row r="25" spans="4:33" ht="11.45" customHeight="1" x14ac:dyDescent="0.25">
      <c r="D25" s="2">
        <v>11</v>
      </c>
    </row>
    <row r="26" spans="4:33" ht="11.45" customHeight="1" x14ac:dyDescent="0.25">
      <c r="D26" s="2">
        <v>11</v>
      </c>
      <c r="AB26" s="8" t="str">
        <f>ORG</f>
        <v>МУП "Электротепловые сети"</v>
      </c>
      <c r="AC26" s="8"/>
      <c r="AD26" s="8"/>
      <c r="AE26" s="8"/>
      <c r="AF26" s="8"/>
    </row>
    <row r="27" spans="4:33" ht="11.45" customHeight="1" x14ac:dyDescent="0.15">
      <c r="D27" s="2">
        <v>11</v>
      </c>
      <c r="AB27" s="9" t="s">
        <v>17</v>
      </c>
      <c r="AC27" s="7"/>
      <c r="AD27" s="7"/>
      <c r="AE27" s="7"/>
      <c r="AF27" s="7"/>
    </row>
    <row r="28" spans="4:33" ht="11.45" customHeight="1" x14ac:dyDescent="0.25">
      <c r="D28" s="2">
        <v>11</v>
      </c>
    </row>
    <row r="29" spans="4:33" ht="21" customHeight="1" x14ac:dyDescent="0.25">
      <c r="D29" s="2">
        <v>20</v>
      </c>
      <c r="AB29" s="10" t="s">
        <v>18</v>
      </c>
      <c r="AC29" s="10"/>
      <c r="AD29" s="10"/>
      <c r="AE29" s="10"/>
      <c r="AF29" s="10"/>
      <c r="AG29" s="10"/>
    </row>
    <row r="30" spans="4:33" ht="11.45" customHeight="1" x14ac:dyDescent="0.25">
      <c r="D30" s="2">
        <v>11</v>
      </c>
    </row>
    <row r="31" spans="4:33" ht="11.45" customHeight="1" x14ac:dyDescent="0.25">
      <c r="D31" s="2">
        <v>11</v>
      </c>
      <c r="H31" s="4" t="s">
        <v>19</v>
      </c>
      <c r="I31" s="4" t="s">
        <v>20</v>
      </c>
      <c r="J31" s="4" t="s">
        <v>21</v>
      </c>
      <c r="K31" s="4" t="s">
        <v>22</v>
      </c>
      <c r="AB31" s="11" t="s">
        <v>20</v>
      </c>
      <c r="AC31" s="11"/>
      <c r="AD31" s="12" t="str">
        <f>ORG</f>
        <v>МУП "Электротепловые сети"</v>
      </c>
      <c r="AE31" s="13"/>
      <c r="AF31" s="13"/>
      <c r="AG31" s="14"/>
    </row>
    <row r="32" spans="4:33" ht="11.45" customHeight="1" x14ac:dyDescent="0.25">
      <c r="D32" s="2">
        <v>11</v>
      </c>
      <c r="AB32" s="11"/>
      <c r="AC32" s="11"/>
      <c r="AD32" s="15"/>
      <c r="AE32" s="16"/>
      <c r="AF32" s="16"/>
      <c r="AG32" s="17"/>
    </row>
    <row r="33" spans="4:33" ht="11.45" customHeight="1" x14ac:dyDescent="0.25">
      <c r="D33" s="2">
        <v>11</v>
      </c>
      <c r="H33" s="4" t="s">
        <v>23</v>
      </c>
      <c r="I33" s="4" t="s">
        <v>24</v>
      </c>
      <c r="J33" s="4" t="s">
        <v>21</v>
      </c>
      <c r="K33" s="4" t="s">
        <v>22</v>
      </c>
      <c r="AB33" s="11" t="s">
        <v>24</v>
      </c>
      <c r="AC33" s="11"/>
      <c r="AD33" s="18" t="str">
        <f>ORG</f>
        <v>МУП "Электротепловые сети"</v>
      </c>
      <c r="AE33" s="18"/>
      <c r="AF33" s="18"/>
      <c r="AG33" s="18"/>
    </row>
    <row r="34" spans="4:33" ht="29.45" customHeight="1" x14ac:dyDescent="0.25">
      <c r="D34" s="2">
        <v>28</v>
      </c>
      <c r="H34" s="4" t="s">
        <v>25</v>
      </c>
      <c r="I34" s="4" t="s">
        <v>26</v>
      </c>
      <c r="J34" s="4" t="s">
        <v>21</v>
      </c>
      <c r="K34" s="4" t="s">
        <v>22</v>
      </c>
      <c r="AB34" s="11" t="s">
        <v>26</v>
      </c>
      <c r="AC34" s="11"/>
      <c r="AD34" s="19" t="str">
        <f>[1]Титульный!AC73</f>
        <v>457100, Челябинская обл., г. Троицк, ул. Кирова, 81</v>
      </c>
      <c r="AE34" s="20"/>
      <c r="AF34" s="20"/>
      <c r="AG34" s="21"/>
    </row>
    <row r="35" spans="4:33" ht="29.45" customHeight="1" x14ac:dyDescent="0.25">
      <c r="D35" s="2">
        <v>28</v>
      </c>
      <c r="H35" s="4" t="s">
        <v>27</v>
      </c>
      <c r="I35" s="4" t="s">
        <v>28</v>
      </c>
      <c r="J35" s="4" t="s">
        <v>21</v>
      </c>
      <c r="K35" s="4" t="s">
        <v>22</v>
      </c>
      <c r="AB35" s="11" t="s">
        <v>28</v>
      </c>
      <c r="AC35" s="11"/>
      <c r="AD35" s="19" t="str">
        <f>[1]Титульный!AC74</f>
        <v>457100, Челябинская обл., г. Троицк, ул. Сибирская, 6</v>
      </c>
      <c r="AE35" s="20"/>
      <c r="AF35" s="20"/>
      <c r="AG35" s="21"/>
    </row>
    <row r="36" spans="4:33" ht="11.45" customHeight="1" x14ac:dyDescent="0.25">
      <c r="D36" s="2">
        <v>11</v>
      </c>
      <c r="H36" s="4" t="s">
        <v>29</v>
      </c>
      <c r="I36" s="4" t="s">
        <v>30</v>
      </c>
      <c r="J36" s="4" t="s">
        <v>21</v>
      </c>
      <c r="K36" s="4" t="s">
        <v>22</v>
      </c>
      <c r="AB36" s="11" t="s">
        <v>30</v>
      </c>
      <c r="AC36" s="11"/>
      <c r="AD36" s="22" t="str">
        <f>INN</f>
        <v>7418012452</v>
      </c>
      <c r="AE36" s="23"/>
      <c r="AF36" s="23"/>
      <c r="AG36" s="24"/>
    </row>
    <row r="37" spans="4:33" ht="11.45" customHeight="1" x14ac:dyDescent="0.25">
      <c r="D37" s="2">
        <v>11</v>
      </c>
      <c r="H37" s="4" t="s">
        <v>31</v>
      </c>
      <c r="I37" s="4" t="s">
        <v>32</v>
      </c>
      <c r="J37" s="4" t="s">
        <v>21</v>
      </c>
      <c r="K37" s="4" t="s">
        <v>22</v>
      </c>
      <c r="AB37" s="11" t="s">
        <v>32</v>
      </c>
      <c r="AC37" s="11"/>
      <c r="AD37" s="22" t="str">
        <f>KPP</f>
        <v>742401001</v>
      </c>
      <c r="AE37" s="23"/>
      <c r="AF37" s="23"/>
      <c r="AG37" s="24"/>
    </row>
    <row r="38" spans="4:33" ht="11.45" customHeight="1" x14ac:dyDescent="0.25">
      <c r="D38" s="2">
        <v>11</v>
      </c>
      <c r="H38" s="4" t="s">
        <v>33</v>
      </c>
      <c r="I38" s="4" t="s">
        <v>34</v>
      </c>
      <c r="J38" s="4" t="s">
        <v>21</v>
      </c>
      <c r="K38" s="4" t="s">
        <v>22</v>
      </c>
      <c r="AB38" s="11" t="s">
        <v>34</v>
      </c>
      <c r="AC38" s="11"/>
      <c r="AD38" s="22" t="str">
        <f>[1]Титульный!AC77</f>
        <v>Черный Василий Михайлович</v>
      </c>
      <c r="AE38" s="23"/>
      <c r="AF38" s="23"/>
      <c r="AG38" s="24"/>
    </row>
    <row r="39" spans="4:33" ht="11.45" customHeight="1" x14ac:dyDescent="0.25">
      <c r="D39" s="2">
        <v>11</v>
      </c>
      <c r="H39" s="4" t="s">
        <v>35</v>
      </c>
      <c r="I39" s="4" t="s">
        <v>36</v>
      </c>
      <c r="J39" s="4" t="s">
        <v>21</v>
      </c>
      <c r="K39" s="4" t="s">
        <v>22</v>
      </c>
      <c r="AB39" s="11" t="s">
        <v>36</v>
      </c>
      <c r="AC39" s="11"/>
      <c r="AD39" s="19">
        <f>[1]Титульный!AC88</f>
        <v>0</v>
      </c>
      <c r="AE39" s="20"/>
      <c r="AF39" s="20"/>
      <c r="AG39" s="21"/>
    </row>
    <row r="40" spans="4:33" ht="11.45" customHeight="1" x14ac:dyDescent="0.25">
      <c r="D40" s="2">
        <v>11</v>
      </c>
      <c r="H40" s="4" t="s">
        <v>37</v>
      </c>
      <c r="I40" s="4" t="s">
        <v>38</v>
      </c>
      <c r="J40" s="4" t="s">
        <v>21</v>
      </c>
      <c r="K40" s="4" t="s">
        <v>22</v>
      </c>
      <c r="AB40" s="11" t="s">
        <v>38</v>
      </c>
      <c r="AC40" s="11"/>
      <c r="AD40" s="19" t="str">
        <f>[1]Титульный!AC78</f>
        <v>83516326929</v>
      </c>
      <c r="AE40" s="20"/>
      <c r="AF40" s="20"/>
      <c r="AG40" s="21"/>
    </row>
    <row r="41" spans="4:33" ht="11.25" hidden="1" customHeight="1" x14ac:dyDescent="0.25">
      <c r="D41" s="2">
        <v>0</v>
      </c>
      <c r="AB41" s="25" t="s">
        <v>39</v>
      </c>
      <c r="AC41" s="25"/>
      <c r="AD41" s="26"/>
      <c r="AE41" s="26"/>
      <c r="AF41" s="26"/>
      <c r="AG41" s="26"/>
    </row>
    <row r="42" spans="4:33" ht="4.1500000000000004" customHeight="1" x14ac:dyDescent="0.25">
      <c r="D42" s="2">
        <v>4</v>
      </c>
    </row>
    <row r="43" spans="4:33" ht="4.5" hidden="1" customHeight="1" x14ac:dyDescent="0.25">
      <c r="D43" s="2">
        <v>0</v>
      </c>
    </row>
    <row r="44" spans="4:33" ht="19.899999999999999" customHeight="1" x14ac:dyDescent="0.25">
      <c r="D44" s="2">
        <v>19</v>
      </c>
      <c r="AB44" s="10" t="s">
        <v>40</v>
      </c>
      <c r="AC44" s="10"/>
      <c r="AD44" s="10"/>
      <c r="AE44" s="10"/>
      <c r="AF44" s="10"/>
      <c r="AG44" s="10"/>
    </row>
    <row r="45" spans="4:33" ht="2.1" customHeight="1" x14ac:dyDescent="0.25">
      <c r="D45" s="2">
        <v>2</v>
      </c>
    </row>
    <row r="46" spans="4:33" ht="47.25" customHeight="1" x14ac:dyDescent="0.25">
      <c r="D46" s="2">
        <v>45</v>
      </c>
      <c r="AB46" s="27" t="s">
        <v>41</v>
      </c>
      <c r="AC46" s="27"/>
      <c r="AD46" s="28" t="s">
        <v>42</v>
      </c>
      <c r="AE46" s="28" t="s">
        <v>43</v>
      </c>
      <c r="AF46" s="28" t="s">
        <v>44</v>
      </c>
      <c r="AG46" s="28" t="s">
        <v>45</v>
      </c>
    </row>
    <row r="47" spans="4:33" ht="26.25" customHeight="1" x14ac:dyDescent="0.25">
      <c r="D47" s="2">
        <v>25</v>
      </c>
      <c r="AB47" s="29" t="s">
        <v>46</v>
      </c>
      <c r="AC47" s="29"/>
      <c r="AD47" s="29"/>
      <c r="AE47" s="29"/>
      <c r="AF47" s="29"/>
      <c r="AG47" s="29"/>
    </row>
    <row r="48" spans="4:33" ht="24.2" customHeight="1" x14ac:dyDescent="0.25">
      <c r="D48" s="2">
        <v>23</v>
      </c>
      <c r="AB48" s="30">
        <v>1</v>
      </c>
      <c r="AC48" s="31" t="s">
        <v>47</v>
      </c>
      <c r="AD48" s="31"/>
      <c r="AE48" s="31"/>
      <c r="AF48" s="31"/>
      <c r="AG48" s="32"/>
    </row>
    <row r="49" spans="4:33" ht="11.45" customHeight="1" x14ac:dyDescent="0.25">
      <c r="D49" s="2">
        <v>11</v>
      </c>
      <c r="H49" s="4" t="s">
        <v>48</v>
      </c>
      <c r="I49" s="4" t="s">
        <v>49</v>
      </c>
      <c r="J49" s="4" t="s">
        <v>50</v>
      </c>
      <c r="K49" s="4" t="s">
        <v>22</v>
      </c>
      <c r="AB49" s="33" t="s">
        <v>51</v>
      </c>
      <c r="AC49" s="34" t="s">
        <v>49</v>
      </c>
      <c r="AD49" s="33" t="s">
        <v>52</v>
      </c>
      <c r="AE49" s="35">
        <f>'[1]финансовые показатели'!AG38</f>
        <v>54307.373650000001</v>
      </c>
      <c r="AF49" s="35">
        <f>'[1]Расчет НВВ'!BC145</f>
        <v>52076.923122518005</v>
      </c>
      <c r="AG49" s="35">
        <f>'[1]Расчет НВВ'!BK145</f>
        <v>57713.29722484533</v>
      </c>
    </row>
    <row r="50" spans="4:33" ht="11.45" customHeight="1" x14ac:dyDescent="0.25">
      <c r="D50" s="2">
        <v>11</v>
      </c>
      <c r="H50" s="4" t="s">
        <v>53</v>
      </c>
      <c r="I50" s="4" t="s">
        <v>54</v>
      </c>
      <c r="J50" s="4" t="s">
        <v>50</v>
      </c>
      <c r="K50" s="4" t="s">
        <v>22</v>
      </c>
      <c r="AB50" s="28" t="s">
        <v>55</v>
      </c>
      <c r="AC50" s="36" t="s">
        <v>54</v>
      </c>
      <c r="AD50" s="28" t="s">
        <v>52</v>
      </c>
      <c r="AE50" s="35">
        <f>'[1]финансовые показатели'!AG46</f>
        <v>132</v>
      </c>
      <c r="AF50" s="35"/>
      <c r="AG50" s="35"/>
    </row>
    <row r="51" spans="4:33" ht="24.2" customHeight="1" x14ac:dyDescent="0.25">
      <c r="D51" s="2">
        <v>23</v>
      </c>
      <c r="H51" s="4" t="s">
        <v>56</v>
      </c>
      <c r="I51" s="4" t="s">
        <v>57</v>
      </c>
      <c r="J51" s="4" t="s">
        <v>50</v>
      </c>
      <c r="K51" s="4" t="s">
        <v>22</v>
      </c>
      <c r="AB51" s="28" t="s">
        <v>58</v>
      </c>
      <c r="AC51" s="36" t="s">
        <v>57</v>
      </c>
      <c r="AD51" s="28" t="s">
        <v>52</v>
      </c>
      <c r="AE51" s="35"/>
      <c r="AF51" s="35"/>
      <c r="AG51" s="35"/>
    </row>
    <row r="52" spans="4:33" ht="11.45" customHeight="1" x14ac:dyDescent="0.25">
      <c r="D52" s="2">
        <v>11</v>
      </c>
      <c r="H52" s="4" t="s">
        <v>59</v>
      </c>
      <c r="I52" s="4" t="s">
        <v>60</v>
      </c>
      <c r="J52" s="4" t="s">
        <v>50</v>
      </c>
      <c r="K52" s="4" t="s">
        <v>22</v>
      </c>
      <c r="AB52" s="28" t="s">
        <v>61</v>
      </c>
      <c r="AC52" s="36" t="s">
        <v>60</v>
      </c>
      <c r="AD52" s="28" t="s">
        <v>52</v>
      </c>
      <c r="AE52" s="35">
        <f>'[1]финансовые показатели'!AG56</f>
        <v>0</v>
      </c>
      <c r="AF52" s="35">
        <f>AF50*0.8</f>
        <v>0</v>
      </c>
      <c r="AG52" s="35">
        <f>AG50*0.8</f>
        <v>0</v>
      </c>
    </row>
    <row r="53" spans="4:33" ht="11.45" customHeight="1" x14ac:dyDescent="0.25">
      <c r="D53" s="2">
        <v>11</v>
      </c>
      <c r="AB53" s="30" t="s">
        <v>62</v>
      </c>
      <c r="AC53" s="31" t="s">
        <v>63</v>
      </c>
      <c r="AD53" s="37"/>
      <c r="AE53" s="31"/>
      <c r="AF53" s="31"/>
      <c r="AG53" s="32"/>
    </row>
    <row r="54" spans="4:33" ht="59.85" customHeight="1" x14ac:dyDescent="0.25">
      <c r="D54" s="2">
        <v>57</v>
      </c>
      <c r="H54" s="4" t="s">
        <v>64</v>
      </c>
      <c r="I54" s="4" t="s">
        <v>65</v>
      </c>
      <c r="J54" s="4" t="s">
        <v>50</v>
      </c>
      <c r="K54" s="4" t="s">
        <v>22</v>
      </c>
      <c r="AB54" s="28" t="s">
        <v>66</v>
      </c>
      <c r="AC54" s="36" t="s">
        <v>65</v>
      </c>
      <c r="AD54" s="28" t="s">
        <v>67</v>
      </c>
      <c r="AE54" s="38">
        <f>IF(AE49=0,0,AE50/AE49)</f>
        <v>2.430609162776186E-3</v>
      </c>
      <c r="AF54" s="38">
        <f>IF(AF49=0,0,AF50/AF49)</f>
        <v>0</v>
      </c>
      <c r="AG54" s="38">
        <f>IF(AG49=0,0,AG50/AG49)</f>
        <v>0</v>
      </c>
    </row>
    <row r="55" spans="4:33" ht="24.2" customHeight="1" x14ac:dyDescent="0.25">
      <c r="D55" s="2">
        <v>23</v>
      </c>
      <c r="AB55" s="30" t="s">
        <v>68</v>
      </c>
      <c r="AC55" s="31" t="s">
        <v>69</v>
      </c>
      <c r="AD55" s="37"/>
      <c r="AE55" s="31"/>
      <c r="AF55" s="31"/>
      <c r="AG55" s="32"/>
    </row>
    <row r="56" spans="4:33" ht="11.45" customHeight="1" x14ac:dyDescent="0.25">
      <c r="D56" s="2">
        <v>11</v>
      </c>
      <c r="H56" s="4" t="s">
        <v>70</v>
      </c>
      <c r="I56" s="4" t="s">
        <v>71</v>
      </c>
      <c r="J56" s="4" t="s">
        <v>50</v>
      </c>
      <c r="K56" s="4" t="s">
        <v>22</v>
      </c>
      <c r="AB56" s="28" t="s">
        <v>72</v>
      </c>
      <c r="AC56" s="36" t="s">
        <v>73</v>
      </c>
      <c r="AD56" s="28" t="s">
        <v>74</v>
      </c>
      <c r="AE56" s="39">
        <f>[1]Тариф!AL54</f>
        <v>9.9871946999999999</v>
      </c>
      <c r="AF56" s="39">
        <f>[1]Тариф!AM54</f>
        <v>9.7174399999999999</v>
      </c>
      <c r="AG56" s="39">
        <f>[1]Тариф!AS54</f>
        <v>9.726633399999999</v>
      </c>
    </row>
    <row r="57" spans="4:33" ht="24.2" customHeight="1" x14ac:dyDescent="0.25">
      <c r="D57" s="2">
        <v>23</v>
      </c>
      <c r="H57" s="4" t="s">
        <v>75</v>
      </c>
      <c r="I57" s="4" t="s">
        <v>76</v>
      </c>
      <c r="J57" s="4" t="s">
        <v>50</v>
      </c>
      <c r="K57" s="4" t="s">
        <v>22</v>
      </c>
      <c r="AB57" s="28" t="s">
        <v>77</v>
      </c>
      <c r="AC57" s="36" t="s">
        <v>78</v>
      </c>
      <c r="AD57" s="28" t="s">
        <v>79</v>
      </c>
      <c r="AE57" s="39">
        <f>[1]Тариф!AL37*1000</f>
        <v>52445.017</v>
      </c>
      <c r="AF57" s="39">
        <f>[1]Тариф!AM37*1000</f>
        <v>51441.5</v>
      </c>
      <c r="AG57" s="39">
        <f>[1]Тариф!AS37*1000</f>
        <v>51526.899999999994</v>
      </c>
    </row>
    <row r="58" spans="4:33" ht="35.65" customHeight="1" x14ac:dyDescent="0.25">
      <c r="D58" s="2">
        <v>34</v>
      </c>
      <c r="H58" s="4" t="s">
        <v>80</v>
      </c>
      <c r="I58" s="4" t="s">
        <v>81</v>
      </c>
      <c r="J58" s="4" t="s">
        <v>50</v>
      </c>
      <c r="K58" s="4" t="s">
        <v>22</v>
      </c>
      <c r="AB58" s="28" t="s">
        <v>82</v>
      </c>
      <c r="AC58" s="36" t="s">
        <v>83</v>
      </c>
      <c r="AD58" s="28" t="s">
        <v>84</v>
      </c>
      <c r="AE58" s="39"/>
      <c r="AF58" s="39">
        <f>AE58</f>
        <v>0</v>
      </c>
      <c r="AG58" s="39">
        <f>AF58</f>
        <v>0</v>
      </c>
    </row>
    <row r="59" spans="4:33" ht="11.45" customHeight="1" x14ac:dyDescent="0.25">
      <c r="D59" s="2">
        <v>11</v>
      </c>
      <c r="H59" s="4" t="s">
        <v>85</v>
      </c>
      <c r="I59" s="4" t="s">
        <v>86</v>
      </c>
      <c r="J59" s="4" t="s">
        <v>50</v>
      </c>
      <c r="K59" s="4" t="s">
        <v>22</v>
      </c>
      <c r="AB59" s="28" t="s">
        <v>87</v>
      </c>
      <c r="AC59" s="36" t="s">
        <v>88</v>
      </c>
      <c r="AD59" s="28" t="s">
        <v>67</v>
      </c>
      <c r="AE59" s="39">
        <f>[1]Тариф!AL29</f>
        <v>12.220246585624782</v>
      </c>
      <c r="AF59" s="39">
        <f>[1]Тариф!AM29</f>
        <v>16.438518581954277</v>
      </c>
      <c r="AG59" s="39">
        <f>[1]Тариф!AS29</f>
        <v>15.785766235464283</v>
      </c>
    </row>
    <row r="60" spans="4:33" ht="35.65" customHeight="1" x14ac:dyDescent="0.25">
      <c r="D60" s="2">
        <v>34</v>
      </c>
      <c r="H60" s="4" t="s">
        <v>89</v>
      </c>
      <c r="I60" s="4" t="s">
        <v>90</v>
      </c>
      <c r="J60" s="4" t="s">
        <v>21</v>
      </c>
      <c r="K60" s="4" t="s">
        <v>22</v>
      </c>
      <c r="AB60" s="28" t="s">
        <v>91</v>
      </c>
      <c r="AC60" s="36" t="s">
        <v>92</v>
      </c>
      <c r="AD60" s="28"/>
      <c r="AE60" s="40"/>
      <c r="AF60" s="40"/>
      <c r="AG60" s="40"/>
    </row>
    <row r="61" spans="4:33" ht="39.950000000000003" customHeight="1" x14ac:dyDescent="0.25">
      <c r="D61" s="2">
        <v>38</v>
      </c>
      <c r="H61" s="4" t="s">
        <v>93</v>
      </c>
      <c r="I61" s="4" t="s">
        <v>94</v>
      </c>
      <c r="J61" s="4" t="s">
        <v>50</v>
      </c>
      <c r="K61" s="4" t="s">
        <v>22</v>
      </c>
      <c r="AB61" s="28" t="s">
        <v>95</v>
      </c>
      <c r="AC61" s="36" t="s">
        <v>96</v>
      </c>
      <c r="AD61" s="28" t="s">
        <v>52</v>
      </c>
      <c r="AE61" s="39">
        <f>'[1]Расчет НВВ'!AT145</f>
        <v>47430.900371181997</v>
      </c>
      <c r="AF61" s="39">
        <f>IFERROR('[1]Расчет НВВ'!BD145,0)</f>
        <v>52076.923122518005</v>
      </c>
      <c r="AG61" s="39">
        <f>'[1]Расчет НВВ'!BL145</f>
        <v>57713.29722484533</v>
      </c>
    </row>
    <row r="62" spans="4:33" ht="65.099999999999994" customHeight="1" x14ac:dyDescent="0.25">
      <c r="D62" s="2">
        <v>62</v>
      </c>
      <c r="H62" s="4" t="s">
        <v>97</v>
      </c>
      <c r="I62" s="4" t="s">
        <v>98</v>
      </c>
      <c r="J62" s="4" t="s">
        <v>50</v>
      </c>
      <c r="K62" s="4" t="s">
        <v>22</v>
      </c>
      <c r="AB62" s="28" t="s">
        <v>99</v>
      </c>
      <c r="AC62" s="36" t="s">
        <v>100</v>
      </c>
      <c r="AD62" s="28" t="s">
        <v>52</v>
      </c>
      <c r="AE62" s="39">
        <f>'[1]Расчет НВВ'!AT72</f>
        <v>14760.2014</v>
      </c>
      <c r="AF62" s="39">
        <f>'[1]Расчет НВВ'!BD72</f>
        <v>16702.809852999999</v>
      </c>
      <c r="AG62" s="39">
        <f>'[1]Расчет НВВ'!BL72</f>
        <v>16623.907441412775</v>
      </c>
    </row>
    <row r="63" spans="4:33" ht="11.45" customHeight="1" x14ac:dyDescent="0.25">
      <c r="D63" s="2">
        <v>11</v>
      </c>
      <c r="AB63" s="28"/>
      <c r="AC63" s="36" t="s">
        <v>101</v>
      </c>
      <c r="AD63" s="28"/>
      <c r="AE63" s="41"/>
      <c r="AF63" s="41"/>
      <c r="AG63" s="41"/>
    </row>
    <row r="64" spans="4:33" ht="11.45" customHeight="1" x14ac:dyDescent="0.25">
      <c r="D64" s="2">
        <v>11</v>
      </c>
      <c r="H64" s="4" t="s">
        <v>102</v>
      </c>
      <c r="I64" s="4" t="s">
        <v>103</v>
      </c>
      <c r="J64" s="4" t="s">
        <v>50</v>
      </c>
      <c r="K64" s="4" t="s">
        <v>22</v>
      </c>
      <c r="AB64" s="28" t="s">
        <v>104</v>
      </c>
      <c r="AC64" s="36" t="s">
        <v>103</v>
      </c>
      <c r="AD64" s="28" t="s">
        <v>52</v>
      </c>
      <c r="AE64" s="42">
        <f>'[1]Расчет НВВ'!AT42</f>
        <v>11935.3014</v>
      </c>
      <c r="AF64" s="42">
        <f>'[1]Расчет НВВ'!BD42</f>
        <v>10824.049838999999</v>
      </c>
      <c r="AG64" s="42">
        <f>'[1]Расчет НВВ'!BL42</f>
        <v>10752.245450468256</v>
      </c>
    </row>
    <row r="65" spans="4:33" ht="11.45" customHeight="1" x14ac:dyDescent="0.25">
      <c r="D65" s="2">
        <v>11</v>
      </c>
      <c r="H65" s="4" t="s">
        <v>105</v>
      </c>
      <c r="I65" s="4" t="s">
        <v>106</v>
      </c>
      <c r="J65" s="4" t="s">
        <v>50</v>
      </c>
      <c r="K65" s="4" t="s">
        <v>22</v>
      </c>
      <c r="AB65" s="28" t="s">
        <v>107</v>
      </c>
      <c r="AC65" s="36" t="s">
        <v>106</v>
      </c>
      <c r="AD65" s="28" t="s">
        <v>52</v>
      </c>
      <c r="AE65" s="42">
        <f>'[1]Расчет НВВ'!AT46</f>
        <v>0</v>
      </c>
      <c r="AF65" s="42">
        <f>'[1]Расчет НВВ'!BD46</f>
        <v>0</v>
      </c>
      <c r="AG65" s="42">
        <f>'[1]Расчет НВВ'!BL46</f>
        <v>0</v>
      </c>
    </row>
    <row r="66" spans="4:33" ht="11.45" customHeight="1" x14ac:dyDescent="0.25">
      <c r="D66" s="2">
        <v>11</v>
      </c>
      <c r="H66" s="4" t="s">
        <v>108</v>
      </c>
      <c r="I66" s="4" t="s">
        <v>109</v>
      </c>
      <c r="J66" s="4" t="s">
        <v>50</v>
      </c>
      <c r="K66" s="4" t="s">
        <v>22</v>
      </c>
      <c r="AB66" s="28" t="s">
        <v>110</v>
      </c>
      <c r="AC66" s="36" t="s">
        <v>109</v>
      </c>
      <c r="AD66" s="28" t="s">
        <v>52</v>
      </c>
      <c r="AE66" s="42">
        <f>'[1]Расчет НВВ'!AT39</f>
        <v>2303.3000000000002</v>
      </c>
      <c r="AF66" s="42">
        <f>'[1]Расчет НВВ'!BD39</f>
        <v>5071.4273329999996</v>
      </c>
      <c r="AG66" s="42">
        <f>'[1]Расчет НВВ'!BL39</f>
        <v>5037.779993992438</v>
      </c>
    </row>
    <row r="67" spans="4:33" ht="52.5" customHeight="1" x14ac:dyDescent="0.25">
      <c r="D67" s="2">
        <v>50</v>
      </c>
      <c r="H67" s="4" t="s">
        <v>111</v>
      </c>
      <c r="I67" s="4" t="s">
        <v>112</v>
      </c>
      <c r="J67" s="4" t="s">
        <v>50</v>
      </c>
      <c r="K67" s="4" t="s">
        <v>22</v>
      </c>
      <c r="AB67" s="28" t="s">
        <v>113</v>
      </c>
      <c r="AC67" s="36" t="s">
        <v>114</v>
      </c>
      <c r="AD67" s="28" t="s">
        <v>52</v>
      </c>
      <c r="AE67" s="39">
        <f>'[1]Расчет НВВ'!AT108</f>
        <v>7140.4355228000004</v>
      </c>
      <c r="AF67" s="39">
        <f>'[1]Расчет НВВ'!BD108</f>
        <v>4052.3330513780002</v>
      </c>
      <c r="AG67" s="39">
        <f>'[1]Расчет НВВ'!BL108</f>
        <v>6643.6545260414132</v>
      </c>
    </row>
    <row r="68" spans="4:33" ht="24.2" customHeight="1" x14ac:dyDescent="0.25">
      <c r="D68" s="2">
        <v>23</v>
      </c>
      <c r="H68" s="4" t="s">
        <v>115</v>
      </c>
      <c r="I68" s="4" t="s">
        <v>116</v>
      </c>
      <c r="J68" s="4" t="s">
        <v>50</v>
      </c>
      <c r="K68" s="4" t="s">
        <v>22</v>
      </c>
      <c r="AB68" s="28" t="s">
        <v>117</v>
      </c>
      <c r="AC68" s="36" t="s">
        <v>116</v>
      </c>
      <c r="AD68" s="28" t="s">
        <v>52</v>
      </c>
      <c r="AE68" s="39">
        <f>'[1]Расчет НВВ'!AT118</f>
        <v>0</v>
      </c>
      <c r="AF68" s="39">
        <f>'[1]Расчет НВВ'!BD118</f>
        <v>-1283.931022</v>
      </c>
      <c r="AG68" s="39">
        <f>'[1]Расчет НВВ'!BL118</f>
        <v>-21.524366608860873</v>
      </c>
    </row>
    <row r="69" spans="4:33" ht="24.2" customHeight="1" x14ac:dyDescent="0.25">
      <c r="D69" s="2">
        <v>23</v>
      </c>
      <c r="H69" s="4" t="s">
        <v>118</v>
      </c>
      <c r="I69" s="4" t="s">
        <v>119</v>
      </c>
      <c r="J69" s="4" t="s">
        <v>50</v>
      </c>
      <c r="K69" s="4" t="s">
        <v>22</v>
      </c>
      <c r="AB69" s="28" t="s">
        <v>120</v>
      </c>
      <c r="AC69" s="36" t="s">
        <v>119</v>
      </c>
      <c r="AD69" s="28" t="s">
        <v>52</v>
      </c>
      <c r="AE69" s="39">
        <f>'[1]Расчет НВВ'!AT97</f>
        <v>0</v>
      </c>
      <c r="AF69" s="39">
        <f>'[1]Расчет НВВ'!BD97</f>
        <v>0</v>
      </c>
      <c r="AG69" s="39">
        <f>'[1]Расчет НВВ'!BL97</f>
        <v>0</v>
      </c>
    </row>
    <row r="70" spans="4:33" ht="36.75" customHeight="1" x14ac:dyDescent="0.25">
      <c r="D70" s="2">
        <v>35</v>
      </c>
      <c r="H70" s="4" t="s">
        <v>121</v>
      </c>
      <c r="I70" s="4" t="s">
        <v>122</v>
      </c>
      <c r="J70" s="4" t="s">
        <v>21</v>
      </c>
      <c r="K70" s="4" t="s">
        <v>22</v>
      </c>
      <c r="AB70" s="28" t="s">
        <v>123</v>
      </c>
      <c r="AC70" s="36" t="s">
        <v>122</v>
      </c>
      <c r="AD70" s="28"/>
      <c r="AE70" s="40"/>
      <c r="AF70" s="40"/>
      <c r="AG70" s="40"/>
    </row>
    <row r="71" spans="4:33" ht="11.45" customHeight="1" x14ac:dyDescent="0.25">
      <c r="D71" s="2">
        <v>11</v>
      </c>
      <c r="H71" s="4" t="s">
        <v>124</v>
      </c>
      <c r="I71" s="4" t="s">
        <v>125</v>
      </c>
      <c r="J71" s="4" t="s">
        <v>50</v>
      </c>
      <c r="K71" s="4" t="s">
        <v>22</v>
      </c>
      <c r="AB71" s="43" t="s">
        <v>126</v>
      </c>
      <c r="AC71" s="44" t="s">
        <v>127</v>
      </c>
      <c r="AD71" s="28" t="s">
        <v>128</v>
      </c>
      <c r="AE71" s="42">
        <f>'[1]Свод УЕ '!AH51</f>
        <v>1345.7950000000001</v>
      </c>
      <c r="AF71" s="42">
        <f>'[1]Свод УЕ '!AH53</f>
        <v>1211.2850000000001</v>
      </c>
      <c r="AG71" s="42">
        <f>'[1]Свод УЕ '!AH55</f>
        <v>1345.7950000000001</v>
      </c>
    </row>
    <row r="72" spans="4:33" ht="35.65" customHeight="1" x14ac:dyDescent="0.25">
      <c r="D72" s="2">
        <v>34</v>
      </c>
      <c r="H72" s="4" t="s">
        <v>129</v>
      </c>
      <c r="I72" s="4" t="s">
        <v>130</v>
      </c>
      <c r="J72" s="4" t="s">
        <v>50</v>
      </c>
      <c r="K72" s="4" t="s">
        <v>22</v>
      </c>
      <c r="AB72" s="43" t="s">
        <v>131</v>
      </c>
      <c r="AC72" s="36" t="s">
        <v>132</v>
      </c>
      <c r="AD72" s="28" t="s">
        <v>133</v>
      </c>
      <c r="AE72" s="42">
        <f>IF('[1]Расчет НВВ'!AT31=0,0,'[1]Расчет НВВ'!AT72/'[1]Расчет НВВ'!AT31)</f>
        <v>10.967644700715933</v>
      </c>
      <c r="AF72" s="42">
        <f>IF('[1]Расчет НВВ'!BC31=0,0,'[1]Расчет НВВ'!BD72/'[1]Расчет НВВ'!BC31)</f>
        <v>13.789331043478619</v>
      </c>
      <c r="AG72" s="42">
        <f>IF('[1]Расчет НВВ'!BK31=0,0,'[1]Расчет НВВ'!BL72/'[1]Расчет НВВ'!BK31)</f>
        <v>12.352481203610338</v>
      </c>
    </row>
    <row r="73" spans="4:33" ht="26.25" customHeight="1" x14ac:dyDescent="0.25">
      <c r="D73" s="2">
        <v>25</v>
      </c>
      <c r="AB73" s="30" t="s">
        <v>134</v>
      </c>
      <c r="AC73" s="45" t="s">
        <v>135</v>
      </c>
      <c r="AD73" s="45"/>
      <c r="AE73" s="31"/>
      <c r="AF73" s="31"/>
      <c r="AG73" s="32"/>
    </row>
    <row r="74" spans="4:33" ht="11.45" customHeight="1" x14ac:dyDescent="0.25">
      <c r="D74" s="2">
        <v>11</v>
      </c>
      <c r="H74" s="4" t="s">
        <v>136</v>
      </c>
      <c r="I74" s="4" t="s">
        <v>137</v>
      </c>
      <c r="J74" s="4" t="s">
        <v>50</v>
      </c>
      <c r="K74" s="4" t="s">
        <v>22</v>
      </c>
      <c r="AB74" s="43" t="s">
        <v>138</v>
      </c>
      <c r="AC74" s="36" t="s">
        <v>137</v>
      </c>
      <c r="AD74" s="28" t="s">
        <v>139</v>
      </c>
      <c r="AE74" s="39">
        <f>[1]Персонал!AI29</f>
        <v>27</v>
      </c>
      <c r="AF74" s="39">
        <f>[1]Персонал!AO29</f>
        <v>20.9</v>
      </c>
      <c r="AG74" s="39">
        <f>[1]Персонал!AQ29</f>
        <v>0</v>
      </c>
    </row>
    <row r="75" spans="4:33" ht="24.2" customHeight="1" x14ac:dyDescent="0.25">
      <c r="D75" s="2">
        <v>23</v>
      </c>
      <c r="H75" s="4" t="s">
        <v>140</v>
      </c>
      <c r="I75" s="4" t="s">
        <v>141</v>
      </c>
      <c r="J75" s="4" t="s">
        <v>50</v>
      </c>
      <c r="K75" s="4" t="s">
        <v>22</v>
      </c>
      <c r="AB75" s="43" t="s">
        <v>142</v>
      </c>
      <c r="AC75" s="36" t="s">
        <v>141</v>
      </c>
      <c r="AD75" s="28" t="s">
        <v>143</v>
      </c>
      <c r="AE75" s="39">
        <v>36837.35</v>
      </c>
      <c r="AF75" s="39">
        <v>43158.09</v>
      </c>
      <c r="AG75" s="39">
        <v>45620</v>
      </c>
    </row>
    <row r="76" spans="4:33" ht="44.1" customHeight="1" x14ac:dyDescent="0.25">
      <c r="D76" s="2">
        <v>42</v>
      </c>
      <c r="H76" s="4" t="s">
        <v>144</v>
      </c>
      <c r="I76" s="4" t="s">
        <v>145</v>
      </c>
      <c r="J76" s="4" t="s">
        <v>21</v>
      </c>
      <c r="K76" s="4" t="s">
        <v>22</v>
      </c>
      <c r="AB76" s="43" t="s">
        <v>146</v>
      </c>
      <c r="AC76" s="36" t="s">
        <v>145</v>
      </c>
      <c r="AD76" s="28"/>
      <c r="AE76" s="40"/>
      <c r="AF76" s="40"/>
      <c r="AG76" s="40"/>
    </row>
    <row r="77" spans="4:33" ht="24.2" customHeight="1" x14ac:dyDescent="0.25">
      <c r="D77" s="2">
        <v>23</v>
      </c>
      <c r="H77" s="4" t="s">
        <v>147</v>
      </c>
      <c r="I77" s="4" t="s">
        <v>148</v>
      </c>
      <c r="J77" s="4" t="s">
        <v>50</v>
      </c>
      <c r="K77" s="4" t="s">
        <v>22</v>
      </c>
      <c r="AB77" s="43" t="s">
        <v>149</v>
      </c>
      <c r="AC77" s="36" t="s">
        <v>148</v>
      </c>
      <c r="AD77" s="28" t="s">
        <v>52</v>
      </c>
      <c r="AE77" s="39">
        <f>'[1]Стоимость активов'!AE29</f>
        <v>97808</v>
      </c>
      <c r="AF77" s="39">
        <f>AE77</f>
        <v>97808</v>
      </c>
      <c r="AG77" s="39">
        <f>AF77</f>
        <v>97808</v>
      </c>
    </row>
    <row r="78" spans="4:33" ht="35.65" customHeight="1" x14ac:dyDescent="0.25">
      <c r="D78" s="2">
        <v>34</v>
      </c>
      <c r="H78" s="4" t="s">
        <v>150</v>
      </c>
      <c r="I78" s="4" t="s">
        <v>151</v>
      </c>
      <c r="J78" s="4" t="s">
        <v>50</v>
      </c>
      <c r="K78" s="4" t="s">
        <v>22</v>
      </c>
      <c r="AB78" s="43" t="s">
        <v>152</v>
      </c>
      <c r="AC78" s="36" t="s">
        <v>151</v>
      </c>
      <c r="AD78" s="28" t="s">
        <v>52</v>
      </c>
      <c r="AE78" s="39"/>
      <c r="AF78" s="39"/>
      <c r="AG78" s="39"/>
    </row>
    <row r="79" spans="4:33" ht="6.4" customHeight="1" x14ac:dyDescent="0.25">
      <c r="D79" s="2">
        <v>6</v>
      </c>
    </row>
    <row r="80" spans="4:33" ht="6" hidden="1" customHeight="1" x14ac:dyDescent="0.25">
      <c r="D80" s="2">
        <v>0</v>
      </c>
    </row>
    <row r="81" spans="2:36" ht="6" hidden="1" customHeight="1" x14ac:dyDescent="0.25">
      <c r="D81" s="2">
        <v>0</v>
      </c>
    </row>
    <row r="82" spans="2:36" ht="6" hidden="1" customHeight="1" x14ac:dyDescent="0.25">
      <c r="D82" s="2">
        <v>0</v>
      </c>
    </row>
    <row r="83" spans="2:36" ht="24.2" customHeight="1" x14ac:dyDescent="0.25">
      <c r="D83" s="2">
        <v>23</v>
      </c>
      <c r="AB83" s="10" t="s">
        <v>153</v>
      </c>
      <c r="AC83" s="10"/>
      <c r="AD83" s="10"/>
      <c r="AE83" s="10"/>
      <c r="AF83" s="10"/>
      <c r="AG83" s="10"/>
      <c r="AH83" s="10"/>
      <c r="AI83" s="10"/>
      <c r="AJ83" s="10"/>
    </row>
    <row r="84" spans="2:36" ht="11.45" customHeight="1" x14ac:dyDescent="0.25">
      <c r="D84" s="2">
        <v>11</v>
      </c>
    </row>
    <row r="85" spans="2:36" ht="25.15" customHeight="1" x14ac:dyDescent="0.25">
      <c r="D85" s="2">
        <v>24</v>
      </c>
      <c r="AB85" s="46" t="s">
        <v>41</v>
      </c>
      <c r="AC85" s="46"/>
      <c r="AD85" s="46" t="s">
        <v>154</v>
      </c>
      <c r="AE85" s="27" t="s">
        <v>43</v>
      </c>
      <c r="AF85" s="27"/>
      <c r="AG85" s="27" t="s">
        <v>155</v>
      </c>
      <c r="AH85" s="27"/>
      <c r="AI85" s="27" t="s">
        <v>156</v>
      </c>
      <c r="AJ85" s="27"/>
    </row>
    <row r="86" spans="2:36" ht="11.45" customHeight="1" x14ac:dyDescent="0.25">
      <c r="D86" s="2">
        <v>11</v>
      </c>
      <c r="AB86" s="46"/>
      <c r="AC86" s="46"/>
      <c r="AD86" s="46"/>
      <c r="AE86" s="28" t="s">
        <v>157</v>
      </c>
      <c r="AF86" s="28" t="s">
        <v>158</v>
      </c>
      <c r="AG86" s="28" t="s">
        <v>157</v>
      </c>
      <c r="AH86" s="28" t="s">
        <v>158</v>
      </c>
      <c r="AI86" s="28" t="s">
        <v>157</v>
      </c>
      <c r="AJ86" s="28" t="s">
        <v>158</v>
      </c>
    </row>
    <row r="87" spans="2:36" ht="21" customHeight="1" x14ac:dyDescent="0.25">
      <c r="D87" s="2">
        <v>20</v>
      </c>
      <c r="AB87" s="47" t="s">
        <v>159</v>
      </c>
      <c r="AC87" s="45"/>
      <c r="AD87" s="45"/>
      <c r="AE87" s="31"/>
      <c r="AF87" s="31"/>
      <c r="AG87" s="31"/>
      <c r="AH87" s="31"/>
      <c r="AI87" s="31"/>
      <c r="AJ87" s="31"/>
    </row>
    <row r="88" spans="2:36" ht="21" customHeight="1" x14ac:dyDescent="0.25">
      <c r="D88" s="2">
        <v>20</v>
      </c>
      <c r="AB88" s="30">
        <v>1</v>
      </c>
      <c r="AC88" s="31" t="s">
        <v>160</v>
      </c>
      <c r="AD88" s="31"/>
      <c r="AE88" s="31"/>
      <c r="AF88" s="31"/>
      <c r="AG88" s="31"/>
      <c r="AH88" s="31"/>
      <c r="AI88" s="31"/>
      <c r="AJ88" s="31"/>
    </row>
    <row r="89" spans="2:36" ht="23.25" hidden="1" customHeight="1" x14ac:dyDescent="0.25">
      <c r="B89" s="48" t="b">
        <f>[1]Настройка!AC23=1</f>
        <v>0</v>
      </c>
      <c r="D89" s="2">
        <v>23</v>
      </c>
      <c r="H89" s="4" t="s">
        <v>161</v>
      </c>
      <c r="I89" s="4" t="s">
        <v>162</v>
      </c>
      <c r="J89" s="4" t="s">
        <v>50</v>
      </c>
      <c r="K89" s="4" t="s">
        <v>22</v>
      </c>
      <c r="AB89" s="43" t="s">
        <v>51</v>
      </c>
      <c r="AC89" s="36" t="s">
        <v>162</v>
      </c>
      <c r="AD89" s="28" t="s">
        <v>163</v>
      </c>
      <c r="AE89" s="49"/>
      <c r="AF89" s="49"/>
      <c r="AG89" s="49"/>
      <c r="AH89" s="49"/>
      <c r="AI89" s="49">
        <f>[1]Тариф!AT74</f>
        <v>2218522.8705083076</v>
      </c>
      <c r="AJ89" s="49">
        <f>[1]Тариф!AU74</f>
        <v>0</v>
      </c>
    </row>
    <row r="90" spans="2:36" ht="23.25" hidden="1" customHeight="1" x14ac:dyDescent="0.25">
      <c r="B90" s="48" t="b">
        <f>[1]Настройка!AC23=1</f>
        <v>0</v>
      </c>
      <c r="D90" s="2">
        <v>23</v>
      </c>
      <c r="H90" s="4" t="s">
        <v>164</v>
      </c>
      <c r="I90" s="4" t="s">
        <v>165</v>
      </c>
      <c r="J90" s="4" t="s">
        <v>50</v>
      </c>
      <c r="K90" s="4" t="s">
        <v>22</v>
      </c>
      <c r="AB90" s="50" t="s">
        <v>55</v>
      </c>
      <c r="AC90" s="51" t="s">
        <v>165</v>
      </c>
      <c r="AD90" s="52" t="s">
        <v>166</v>
      </c>
      <c r="AE90" s="53"/>
      <c r="AF90" s="53"/>
      <c r="AG90" s="53"/>
      <c r="AH90" s="53"/>
      <c r="AI90" s="53">
        <f>[1]Тариф!AT94</f>
        <v>3673.5020077974159</v>
      </c>
      <c r="AJ90" s="53">
        <f>[1]Тариф!AU94</f>
        <v>3412.2665220843096</v>
      </c>
    </row>
    <row r="91" spans="2:36" ht="18" hidden="1" customHeight="1" x14ac:dyDescent="0.25">
      <c r="B91" s="48" t="b">
        <f>[1]Настройка!AC23=1</f>
        <v>0</v>
      </c>
      <c r="D91" s="2">
        <v>18</v>
      </c>
      <c r="H91" s="4" t="s">
        <v>167</v>
      </c>
      <c r="I91" s="4" t="s">
        <v>168</v>
      </c>
      <c r="J91" s="4" t="s">
        <v>50</v>
      </c>
      <c r="K91" s="4" t="s">
        <v>22</v>
      </c>
      <c r="AB91" s="30" t="s">
        <v>62</v>
      </c>
      <c r="AC91" s="31" t="s">
        <v>168</v>
      </c>
      <c r="AD91" s="54" t="s">
        <v>166</v>
      </c>
      <c r="AE91" s="49"/>
      <c r="AF91" s="49"/>
      <c r="AG91" s="49"/>
      <c r="AH91" s="49"/>
      <c r="AI91" s="49">
        <f>[1]Тариф!AT95</f>
        <v>8742.8334094797465</v>
      </c>
      <c r="AJ91" s="49">
        <f>[1]Тариф!AU95</f>
        <v>3412.2665220843096</v>
      </c>
    </row>
    <row r="92" spans="2:36" ht="23.25" hidden="1" customHeight="1" x14ac:dyDescent="0.25">
      <c r="B92" s="48" t="b">
        <f>[1]Настройка!AC24=1</f>
        <v>0</v>
      </c>
      <c r="D92" s="2">
        <v>23</v>
      </c>
      <c r="H92" s="4" t="s">
        <v>161</v>
      </c>
      <c r="I92" s="4" t="s">
        <v>162</v>
      </c>
      <c r="J92" s="4" t="s">
        <v>50</v>
      </c>
      <c r="K92" s="4" t="s">
        <v>22</v>
      </c>
      <c r="AB92" s="50" t="s">
        <v>51</v>
      </c>
      <c r="AC92" s="51" t="s">
        <v>162</v>
      </c>
      <c r="AD92" s="52" t="s">
        <v>163</v>
      </c>
      <c r="AE92" s="53"/>
      <c r="AF92" s="55"/>
      <c r="AG92" s="49"/>
      <c r="AH92" s="49"/>
      <c r="AI92" s="49">
        <f>[1]Тариф!AT75</f>
        <v>0</v>
      </c>
      <c r="AJ92" s="49">
        <f>[1]Тариф!AU75</f>
        <v>0</v>
      </c>
    </row>
    <row r="93" spans="2:36" ht="23.25" hidden="1" customHeight="1" x14ac:dyDescent="0.25">
      <c r="B93" s="48" t="b">
        <f>[1]Настройка!AC24=1</f>
        <v>0</v>
      </c>
      <c r="D93" s="2">
        <v>23</v>
      </c>
      <c r="H93" s="4" t="s">
        <v>164</v>
      </c>
      <c r="I93" s="4" t="s">
        <v>165</v>
      </c>
      <c r="J93" s="4" t="s">
        <v>50</v>
      </c>
      <c r="K93" s="4" t="s">
        <v>22</v>
      </c>
      <c r="AB93" s="50" t="s">
        <v>55</v>
      </c>
      <c r="AC93" s="51" t="s">
        <v>165</v>
      </c>
      <c r="AD93" s="52" t="s">
        <v>166</v>
      </c>
      <c r="AE93" s="53"/>
      <c r="AF93" s="53"/>
      <c r="AG93" s="53"/>
      <c r="AH93" s="53"/>
      <c r="AI93" s="53">
        <f>[1]Тариф!AT99</f>
        <v>0</v>
      </c>
      <c r="AJ93" s="53">
        <f>[1]Тариф!AU99</f>
        <v>0</v>
      </c>
    </row>
    <row r="94" spans="2:36" ht="18" hidden="1" customHeight="1" x14ac:dyDescent="0.25">
      <c r="B94" s="48" t="b">
        <f>[1]Настройка!AC24=1</f>
        <v>0</v>
      </c>
      <c r="D94" s="2">
        <v>18</v>
      </c>
      <c r="H94" s="4" t="s">
        <v>167</v>
      </c>
      <c r="I94" s="4" t="s">
        <v>168</v>
      </c>
      <c r="J94" s="4" t="s">
        <v>50</v>
      </c>
      <c r="K94" s="4" t="s">
        <v>22</v>
      </c>
      <c r="AB94" s="30" t="s">
        <v>62</v>
      </c>
      <c r="AC94" s="31" t="s">
        <v>168</v>
      </c>
      <c r="AD94" s="54" t="s">
        <v>166</v>
      </c>
      <c r="AE94" s="49"/>
      <c r="AF94" s="49"/>
      <c r="AG94" s="49"/>
      <c r="AH94" s="49"/>
      <c r="AI94" s="49">
        <f>[1]Тариф!AT100</f>
        <v>0</v>
      </c>
      <c r="AJ94" s="49">
        <f>[1]Тариф!AU100</f>
        <v>0</v>
      </c>
    </row>
    <row r="95" spans="2:36" ht="23.25" hidden="1" customHeight="1" x14ac:dyDescent="0.25">
      <c r="B95" s="48" t="b">
        <f>[1]Настройка!AC25=1</f>
        <v>0</v>
      </c>
      <c r="D95" s="2">
        <v>23</v>
      </c>
      <c r="H95" s="4" t="s">
        <v>161</v>
      </c>
      <c r="I95" s="4" t="s">
        <v>162</v>
      </c>
      <c r="J95" s="4" t="s">
        <v>50</v>
      </c>
      <c r="K95" s="4" t="s">
        <v>22</v>
      </c>
      <c r="AB95" s="50" t="s">
        <v>51</v>
      </c>
      <c r="AC95" s="51" t="s">
        <v>162</v>
      </c>
      <c r="AD95" s="52" t="s">
        <v>163</v>
      </c>
      <c r="AE95" s="53"/>
      <c r="AF95" s="55"/>
      <c r="AG95" s="49"/>
      <c r="AH95" s="49"/>
      <c r="AI95" s="49">
        <f>[1]Тариф!AT76</f>
        <v>327421.96649440815</v>
      </c>
      <c r="AJ95" s="49">
        <f>[1]Тариф!AU76</f>
        <v>0</v>
      </c>
    </row>
    <row r="96" spans="2:36" ht="23.25" hidden="1" customHeight="1" x14ac:dyDescent="0.25">
      <c r="B96" s="48" t="b">
        <f>[1]Настройка!AC25=1</f>
        <v>0</v>
      </c>
      <c r="D96" s="2">
        <v>23</v>
      </c>
      <c r="H96" s="4" t="s">
        <v>164</v>
      </c>
      <c r="I96" s="4" t="s">
        <v>165</v>
      </c>
      <c r="J96" s="4" t="s">
        <v>50</v>
      </c>
      <c r="K96" s="4" t="s">
        <v>22</v>
      </c>
      <c r="AB96" s="50" t="s">
        <v>55</v>
      </c>
      <c r="AC96" s="51" t="s">
        <v>165</v>
      </c>
      <c r="AD96" s="52" t="s">
        <v>166</v>
      </c>
      <c r="AE96" s="53"/>
      <c r="AF96" s="53"/>
      <c r="AG96" s="53"/>
      <c r="AH96" s="53"/>
      <c r="AI96" s="53">
        <f>[1]Тариф!AT104</f>
        <v>541.01255833970311</v>
      </c>
      <c r="AJ96" s="53">
        <f>[1]Тариф!AU104</f>
        <v>586.44303119248957</v>
      </c>
    </row>
    <row r="97" spans="2:36" ht="18" hidden="1" customHeight="1" x14ac:dyDescent="0.25">
      <c r="B97" s="48" t="b">
        <f>[1]Настройка!AC25=1</f>
        <v>0</v>
      </c>
      <c r="D97" s="2">
        <v>18</v>
      </c>
      <c r="H97" s="4" t="s">
        <v>167</v>
      </c>
      <c r="I97" s="4" t="s">
        <v>168</v>
      </c>
      <c r="J97" s="4" t="s">
        <v>50</v>
      </c>
      <c r="K97" s="4" t="s">
        <v>22</v>
      </c>
      <c r="AB97" s="30" t="s">
        <v>62</v>
      </c>
      <c r="AC97" s="31" t="s">
        <v>168</v>
      </c>
      <c r="AD97" s="54" t="s">
        <v>166</v>
      </c>
      <c r="AE97" s="49"/>
      <c r="AF97" s="49"/>
      <c r="AG97" s="49"/>
      <c r="AH97" s="49"/>
      <c r="AI97" s="49">
        <f>[1]Тариф!AT105</f>
        <v>1287.5949597851188</v>
      </c>
      <c r="AJ97" s="49">
        <f>[1]Тариф!AU105</f>
        <v>586.44303119248957</v>
      </c>
    </row>
    <row r="98" spans="2:36" ht="24.2" customHeight="1" x14ac:dyDescent="0.25">
      <c r="B98" s="56" t="b">
        <f>AND([1]Настройка!AC26=1,[1]Настройка!AM26=0)</f>
        <v>1</v>
      </c>
      <c r="D98" s="2">
        <v>23</v>
      </c>
      <c r="H98" s="4" t="s">
        <v>161</v>
      </c>
      <c r="I98" s="4" t="s">
        <v>162</v>
      </c>
      <c r="J98" s="4" t="s">
        <v>50</v>
      </c>
      <c r="K98" s="4" t="s">
        <v>22</v>
      </c>
      <c r="AB98" s="50" t="s">
        <v>51</v>
      </c>
      <c r="AC98" s="51" t="s">
        <v>162</v>
      </c>
      <c r="AD98" s="52" t="s">
        <v>163</v>
      </c>
      <c r="AE98" s="57"/>
      <c r="AF98" s="58"/>
      <c r="AG98" s="39"/>
      <c r="AH98" s="39"/>
      <c r="AI98" s="39">
        <f>[1]Тариф!AT77</f>
        <v>387440.35277990968</v>
      </c>
      <c r="AJ98" s="39">
        <f>[1]Тариф!AU77</f>
        <v>0</v>
      </c>
    </row>
    <row r="99" spans="2:36" ht="24.2" customHeight="1" x14ac:dyDescent="0.25">
      <c r="B99" s="56" t="b">
        <f>AND([1]Настройка!AC26=1,[1]Настройка!AM26=0)</f>
        <v>1</v>
      </c>
      <c r="D99" s="2">
        <v>23</v>
      </c>
      <c r="H99" s="4" t="s">
        <v>164</v>
      </c>
      <c r="I99" s="4" t="s">
        <v>165</v>
      </c>
      <c r="J99" s="4" t="s">
        <v>50</v>
      </c>
      <c r="K99" s="4" t="s">
        <v>22</v>
      </c>
      <c r="AB99" s="50" t="s">
        <v>55</v>
      </c>
      <c r="AC99" s="51" t="s">
        <v>165</v>
      </c>
      <c r="AD99" s="52" t="s">
        <v>166</v>
      </c>
      <c r="AE99" s="57"/>
      <c r="AF99" s="57"/>
      <c r="AG99" s="57"/>
      <c r="AH99" s="57"/>
      <c r="AI99" s="57">
        <f>[1]Тариф!AT109</f>
        <v>640.03813276999301</v>
      </c>
      <c r="AJ99" s="57">
        <f>[1]Тариф!AU109</f>
        <v>699.0708394657189</v>
      </c>
    </row>
    <row r="100" spans="2:36" ht="18.95" customHeight="1" x14ac:dyDescent="0.25">
      <c r="B100" s="56" t="b">
        <f>AND([1]Настройка!AC26=1,[1]Настройка!AM26=0)</f>
        <v>1</v>
      </c>
      <c r="D100" s="2">
        <v>18</v>
      </c>
      <c r="H100" s="4" t="s">
        <v>167</v>
      </c>
      <c r="I100" s="4" t="s">
        <v>168</v>
      </c>
      <c r="J100" s="4" t="s">
        <v>50</v>
      </c>
      <c r="K100" s="4" t="s">
        <v>22</v>
      </c>
      <c r="AB100" s="30" t="s">
        <v>62</v>
      </c>
      <c r="AC100" s="31" t="s">
        <v>168</v>
      </c>
      <c r="AD100" s="54" t="s">
        <v>166</v>
      </c>
      <c r="AE100" s="39"/>
      <c r="AF100" s="39"/>
      <c r="AG100" s="39"/>
      <c r="AH100" s="39"/>
      <c r="AI100" s="39">
        <f>[1]Тариф!AT110</f>
        <v>1523.2730943510944</v>
      </c>
      <c r="AJ100" s="39">
        <f>[1]Тариф!AU110</f>
        <v>699.0708394657189</v>
      </c>
    </row>
    <row r="101" spans="2:36" ht="23.25" hidden="1" customHeight="1" x14ac:dyDescent="0.25">
      <c r="B101" s="56" t="b">
        <f>AND([1]Настройка!AC26=1,[1]Настройка!AM26=1)</f>
        <v>0</v>
      </c>
      <c r="D101" s="2">
        <v>23</v>
      </c>
      <c r="H101" s="4" t="s">
        <v>161</v>
      </c>
      <c r="I101" s="4" t="s">
        <v>162</v>
      </c>
      <c r="J101" s="4" t="s">
        <v>50</v>
      </c>
      <c r="K101" s="4" t="s">
        <v>22</v>
      </c>
      <c r="AB101" s="50" t="s">
        <v>51</v>
      </c>
      <c r="AC101" s="51" t="s">
        <v>169</v>
      </c>
      <c r="AD101" s="52" t="s">
        <v>163</v>
      </c>
      <c r="AE101" s="53"/>
      <c r="AF101" s="55"/>
      <c r="AG101" s="49"/>
      <c r="AH101" s="49"/>
      <c r="AI101" s="49">
        <f>[1]Тариф!AT78</f>
        <v>0</v>
      </c>
      <c r="AJ101" s="49">
        <f>[1]Тариф!AU78</f>
        <v>0</v>
      </c>
    </row>
    <row r="102" spans="2:36" ht="23.25" hidden="1" customHeight="1" x14ac:dyDescent="0.25">
      <c r="B102" s="56" t="b">
        <f>AND([1]Настройка!AC26=1,[1]Настройка!AM26=1)</f>
        <v>0</v>
      </c>
      <c r="D102" s="2">
        <v>23</v>
      </c>
      <c r="H102" s="4" t="s">
        <v>164</v>
      </c>
      <c r="I102" s="4" t="s">
        <v>165</v>
      </c>
      <c r="J102" s="4" t="s">
        <v>50</v>
      </c>
      <c r="K102" s="4" t="s">
        <v>22</v>
      </c>
      <c r="AB102" s="50" t="s">
        <v>55</v>
      </c>
      <c r="AC102" s="51" t="s">
        <v>170</v>
      </c>
      <c r="AD102" s="52" t="s">
        <v>166</v>
      </c>
      <c r="AE102" s="53"/>
      <c r="AF102" s="53"/>
      <c r="AG102" s="53"/>
      <c r="AH102" s="53"/>
      <c r="AI102" s="53">
        <f>[1]Тариф!AT114</f>
        <v>0</v>
      </c>
      <c r="AJ102" s="53">
        <f>[1]Тариф!AU114</f>
        <v>0</v>
      </c>
    </row>
    <row r="103" spans="2:36" ht="26.25" hidden="1" customHeight="1" x14ac:dyDescent="0.25">
      <c r="B103" s="56" t="b">
        <f>AND([1]Настройка!AC26=1,[1]Настройка!AM26=1)</f>
        <v>0</v>
      </c>
      <c r="D103" s="2">
        <v>26</v>
      </c>
      <c r="H103" s="4" t="s">
        <v>167</v>
      </c>
      <c r="I103" s="4" t="s">
        <v>168</v>
      </c>
      <c r="J103" s="4" t="s">
        <v>50</v>
      </c>
      <c r="K103" s="4" t="s">
        <v>22</v>
      </c>
      <c r="AB103" s="30" t="s">
        <v>62</v>
      </c>
      <c r="AC103" s="31" t="s">
        <v>171</v>
      </c>
      <c r="AD103" s="54" t="s">
        <v>166</v>
      </c>
      <c r="AE103" s="49"/>
      <c r="AF103" s="49"/>
      <c r="AG103" s="49"/>
      <c r="AH103" s="49"/>
      <c r="AI103" s="49">
        <f>[1]Тариф!AT115</f>
        <v>0</v>
      </c>
      <c r="AJ103" s="49">
        <f>[1]Тариф!AU115</f>
        <v>0</v>
      </c>
    </row>
    <row r="104" spans="2:36" ht="23.25" hidden="1" customHeight="1" x14ac:dyDescent="0.25">
      <c r="B104" s="56" t="b">
        <f>AND([1]Настройка!AC26=1,[1]Настройка!AM26=1)</f>
        <v>0</v>
      </c>
      <c r="D104" s="2">
        <v>23</v>
      </c>
      <c r="H104" s="4" t="s">
        <v>161</v>
      </c>
      <c r="I104" s="4" t="s">
        <v>162</v>
      </c>
      <c r="J104" s="4" t="s">
        <v>50</v>
      </c>
      <c r="K104" s="4" t="s">
        <v>22</v>
      </c>
      <c r="AB104" s="50" t="s">
        <v>51</v>
      </c>
      <c r="AC104" s="51" t="s">
        <v>172</v>
      </c>
      <c r="AD104" s="52" t="s">
        <v>163</v>
      </c>
      <c r="AE104" s="53"/>
      <c r="AF104" s="55"/>
      <c r="AG104" s="49"/>
      <c r="AH104" s="49"/>
      <c r="AI104" s="49">
        <f>[1]Тариф!AT79</f>
        <v>0</v>
      </c>
      <c r="AJ104" s="49">
        <f>[1]Тариф!AU79</f>
        <v>0</v>
      </c>
    </row>
    <row r="105" spans="2:36" ht="23.25" hidden="1" customHeight="1" x14ac:dyDescent="0.25">
      <c r="B105" s="56" t="b">
        <f>AND([1]Настройка!AC26=1,[1]Настройка!AM26=1)</f>
        <v>0</v>
      </c>
      <c r="D105" s="2">
        <v>23</v>
      </c>
      <c r="H105" s="4" t="s">
        <v>164</v>
      </c>
      <c r="I105" s="4" t="s">
        <v>165</v>
      </c>
      <c r="J105" s="4" t="s">
        <v>50</v>
      </c>
      <c r="K105" s="4" t="s">
        <v>22</v>
      </c>
      <c r="AB105" s="50" t="s">
        <v>55</v>
      </c>
      <c r="AC105" s="51" t="s">
        <v>173</v>
      </c>
      <c r="AD105" s="52" t="s">
        <v>166</v>
      </c>
      <c r="AE105" s="53"/>
      <c r="AF105" s="53"/>
      <c r="AG105" s="53"/>
      <c r="AH105" s="53"/>
      <c r="AI105" s="53">
        <f>[1]Тариф!AT119</f>
        <v>0</v>
      </c>
      <c r="AJ105" s="53">
        <f>[1]Тариф!AU119</f>
        <v>0</v>
      </c>
    </row>
    <row r="106" spans="2:36" ht="18" hidden="1" customHeight="1" x14ac:dyDescent="0.25">
      <c r="B106" s="56" t="b">
        <f>AND([1]Настройка!AC26=1,[1]Настройка!AM26=1)</f>
        <v>0</v>
      </c>
      <c r="D106" s="2">
        <v>18</v>
      </c>
      <c r="H106" s="4" t="s">
        <v>167</v>
      </c>
      <c r="I106" s="4" t="s">
        <v>168</v>
      </c>
      <c r="J106" s="4" t="s">
        <v>50</v>
      </c>
      <c r="K106" s="4" t="s">
        <v>22</v>
      </c>
      <c r="AB106" s="30" t="s">
        <v>62</v>
      </c>
      <c r="AC106" s="31" t="s">
        <v>174</v>
      </c>
      <c r="AD106" s="54" t="s">
        <v>166</v>
      </c>
      <c r="AE106" s="49"/>
      <c r="AF106" s="49"/>
      <c r="AG106" s="49"/>
      <c r="AH106" s="49"/>
      <c r="AI106" s="49">
        <f>[1]Тариф!AT120</f>
        <v>0</v>
      </c>
      <c r="AJ106" s="49">
        <f>[1]Тариф!AU120</f>
        <v>0</v>
      </c>
    </row>
    <row r="107" spans="2:36" ht="23.25" hidden="1" customHeight="1" x14ac:dyDescent="0.25">
      <c r="B107" s="48" t="b">
        <f>[1]Настройка!AC27=1</f>
        <v>0</v>
      </c>
      <c r="D107" s="2">
        <v>23</v>
      </c>
      <c r="H107" s="4" t="s">
        <v>161</v>
      </c>
      <c r="I107" s="4" t="s">
        <v>162</v>
      </c>
      <c r="J107" s="4" t="s">
        <v>50</v>
      </c>
      <c r="K107" s="4" t="s">
        <v>22</v>
      </c>
      <c r="AB107" s="50" t="s">
        <v>51</v>
      </c>
      <c r="AC107" s="51" t="s">
        <v>162</v>
      </c>
      <c r="AD107" s="52" t="s">
        <v>163</v>
      </c>
      <c r="AE107" s="53"/>
      <c r="AF107" s="53"/>
      <c r="AG107" s="53"/>
      <c r="AH107" s="53"/>
      <c r="AI107" s="53">
        <f>[1]Тариф!AT80</f>
        <v>387440.35277990968</v>
      </c>
      <c r="AJ107" s="53">
        <f>[1]Тариф!AU80</f>
        <v>0</v>
      </c>
    </row>
    <row r="108" spans="2:36" ht="23.25" hidden="1" customHeight="1" x14ac:dyDescent="0.25">
      <c r="B108" s="48" t="b">
        <f>[1]Настройка!AC27=1</f>
        <v>0</v>
      </c>
      <c r="D108" s="2">
        <v>23</v>
      </c>
      <c r="H108" s="4" t="s">
        <v>164</v>
      </c>
      <c r="I108" s="4" t="s">
        <v>165</v>
      </c>
      <c r="J108" s="4" t="s">
        <v>50</v>
      </c>
      <c r="K108" s="4" t="s">
        <v>22</v>
      </c>
      <c r="AB108" s="50" t="s">
        <v>55</v>
      </c>
      <c r="AC108" s="51" t="s">
        <v>165</v>
      </c>
      <c r="AD108" s="52" t="s">
        <v>166</v>
      </c>
      <c r="AE108" s="53"/>
      <c r="AF108" s="53"/>
      <c r="AG108" s="53"/>
      <c r="AH108" s="53"/>
      <c r="AI108" s="53">
        <f>[1]Тариф!AT124</f>
        <v>640.03813276999301</v>
      </c>
      <c r="AJ108" s="53">
        <f>[1]Тариф!AU124</f>
        <v>699.0708394657189</v>
      </c>
    </row>
    <row r="109" spans="2:36" ht="18" hidden="1" customHeight="1" x14ac:dyDescent="0.25">
      <c r="B109" s="48" t="b">
        <f>[1]Настройка!AC27=1</f>
        <v>0</v>
      </c>
      <c r="D109" s="2">
        <v>18</v>
      </c>
      <c r="H109" s="4" t="s">
        <v>167</v>
      </c>
      <c r="I109" s="4" t="s">
        <v>168</v>
      </c>
      <c r="J109" s="4" t="s">
        <v>50</v>
      </c>
      <c r="K109" s="4" t="s">
        <v>22</v>
      </c>
      <c r="AB109" s="30" t="s">
        <v>62</v>
      </c>
      <c r="AC109" s="31" t="s">
        <v>168</v>
      </c>
      <c r="AD109" s="54" t="s">
        <v>166</v>
      </c>
      <c r="AE109" s="49"/>
      <c r="AF109" s="49"/>
      <c r="AG109" s="49"/>
      <c r="AH109" s="49"/>
      <c r="AI109" s="49">
        <f>[1]Тариф!AT125</f>
        <v>1523.2730943510944</v>
      </c>
      <c r="AJ109" s="49">
        <f>[1]Тариф!AU125</f>
        <v>699.0708394657189</v>
      </c>
    </row>
    <row r="110" spans="2:36" ht="23.25" hidden="1" customHeight="1" x14ac:dyDescent="0.25">
      <c r="B110" s="48" t="b">
        <f>[1]Настройка!AC28=1</f>
        <v>0</v>
      </c>
      <c r="D110" s="2">
        <v>23</v>
      </c>
      <c r="H110" s="4" t="s">
        <v>161</v>
      </c>
      <c r="I110" s="4" t="s">
        <v>162</v>
      </c>
      <c r="J110" s="4" t="s">
        <v>50</v>
      </c>
      <c r="K110" s="4" t="s">
        <v>22</v>
      </c>
      <c r="AB110" s="50" t="s">
        <v>51</v>
      </c>
      <c r="AC110" s="51" t="s">
        <v>162</v>
      </c>
      <c r="AD110" s="52" t="s">
        <v>163</v>
      </c>
      <c r="AE110" s="53"/>
      <c r="AF110" s="53"/>
      <c r="AG110" s="53"/>
      <c r="AH110" s="53"/>
      <c r="AI110" s="53">
        <f>[1]Тариф!AT81</f>
        <v>387440.35277990968</v>
      </c>
      <c r="AJ110" s="53">
        <f>[1]Тариф!AU81</f>
        <v>0</v>
      </c>
    </row>
    <row r="111" spans="2:36" ht="23.25" hidden="1" customHeight="1" x14ac:dyDescent="0.25">
      <c r="B111" s="48" t="b">
        <f>[1]Настройка!AC28=1</f>
        <v>0</v>
      </c>
      <c r="D111" s="2">
        <v>23</v>
      </c>
      <c r="H111" s="4" t="s">
        <v>164</v>
      </c>
      <c r="I111" s="4" t="s">
        <v>165</v>
      </c>
      <c r="J111" s="4" t="s">
        <v>50</v>
      </c>
      <c r="K111" s="4" t="s">
        <v>22</v>
      </c>
      <c r="AB111" s="50" t="s">
        <v>55</v>
      </c>
      <c r="AC111" s="51" t="s">
        <v>165</v>
      </c>
      <c r="AD111" s="52" t="s">
        <v>166</v>
      </c>
      <c r="AE111" s="53"/>
      <c r="AF111" s="53"/>
      <c r="AG111" s="53"/>
      <c r="AH111" s="53"/>
      <c r="AI111" s="53">
        <f>[1]Тариф!AT129</f>
        <v>673.81166496000003</v>
      </c>
      <c r="AJ111" s="53">
        <f>[1]Тариф!AU129</f>
        <v>704.87872000000004</v>
      </c>
    </row>
    <row r="112" spans="2:36" ht="18" hidden="1" customHeight="1" x14ac:dyDescent="0.25">
      <c r="B112" s="48" t="b">
        <f>[1]Настройка!AC28=1</f>
        <v>0</v>
      </c>
      <c r="D112" s="2">
        <v>18</v>
      </c>
      <c r="H112" s="4" t="s">
        <v>167</v>
      </c>
      <c r="I112" s="4" t="s">
        <v>168</v>
      </c>
      <c r="J112" s="4" t="s">
        <v>50</v>
      </c>
      <c r="K112" s="4" t="s">
        <v>22</v>
      </c>
      <c r="AB112" s="30" t="s">
        <v>62</v>
      </c>
      <c r="AC112" s="31" t="s">
        <v>168</v>
      </c>
      <c r="AD112" s="54" t="s">
        <v>166</v>
      </c>
      <c r="AE112" s="49"/>
      <c r="AF112" s="49"/>
      <c r="AG112" s="49"/>
      <c r="AH112" s="49"/>
      <c r="AI112" s="49">
        <f>[1]Тариф!AT130</f>
        <v>1557.0466265411014</v>
      </c>
      <c r="AJ112" s="49">
        <f>[1]Тариф!AU130</f>
        <v>704.87872000000004</v>
      </c>
    </row>
    <row r="113" spans="2:36" ht="23.25" hidden="1" customHeight="1" x14ac:dyDescent="0.25">
      <c r="B113" s="48" t="b">
        <f>[1]Настройка!AC29=1</f>
        <v>0</v>
      </c>
      <c r="D113" s="2">
        <v>23</v>
      </c>
      <c r="H113" s="4" t="s">
        <v>161</v>
      </c>
      <c r="I113" s="4" t="s">
        <v>162</v>
      </c>
      <c r="J113" s="4" t="s">
        <v>50</v>
      </c>
      <c r="K113" s="4" t="s">
        <v>22</v>
      </c>
      <c r="AB113" s="50" t="s">
        <v>51</v>
      </c>
      <c r="AC113" s="51" t="s">
        <v>162</v>
      </c>
      <c r="AD113" s="52" t="s">
        <v>163</v>
      </c>
      <c r="AE113" s="53"/>
      <c r="AF113" s="53"/>
      <c r="AG113" s="53"/>
      <c r="AH113" s="53"/>
      <c r="AI113" s="53">
        <f>[1]Тариф!AT82</f>
        <v>387440.35277990968</v>
      </c>
      <c r="AJ113" s="53">
        <f>[1]Тариф!AU82</f>
        <v>0</v>
      </c>
    </row>
    <row r="114" spans="2:36" ht="23.25" hidden="1" customHeight="1" x14ac:dyDescent="0.25">
      <c r="B114" s="48" t="b">
        <f>[1]Настройка!AC29=1</f>
        <v>0</v>
      </c>
      <c r="D114" s="2">
        <v>23</v>
      </c>
      <c r="H114" s="4" t="s">
        <v>164</v>
      </c>
      <c r="I114" s="4" t="s">
        <v>165</v>
      </c>
      <c r="J114" s="4" t="s">
        <v>50</v>
      </c>
      <c r="K114" s="4" t="s">
        <v>22</v>
      </c>
      <c r="AB114" s="50" t="s">
        <v>55</v>
      </c>
      <c r="AC114" s="51" t="s">
        <v>165</v>
      </c>
      <c r="AD114" s="52" t="s">
        <v>166</v>
      </c>
      <c r="AE114" s="53"/>
      <c r="AF114" s="53"/>
      <c r="AG114" s="53"/>
      <c r="AH114" s="53"/>
      <c r="AI114" s="53">
        <f>[1]Тариф!AT134</f>
        <v>640.03813276999301</v>
      </c>
      <c r="AJ114" s="53">
        <f>[1]Тариф!AU134</f>
        <v>699.0708394657189</v>
      </c>
    </row>
    <row r="115" spans="2:36" ht="18" hidden="1" customHeight="1" x14ac:dyDescent="0.25">
      <c r="B115" s="48" t="b">
        <f>[1]Настройка!AC29=1</f>
        <v>0</v>
      </c>
      <c r="D115" s="2">
        <v>18</v>
      </c>
      <c r="H115" s="4" t="s">
        <v>167</v>
      </c>
      <c r="I115" s="4" t="s">
        <v>168</v>
      </c>
      <c r="J115" s="4" t="s">
        <v>50</v>
      </c>
      <c r="K115" s="4" t="s">
        <v>22</v>
      </c>
      <c r="AB115" s="30" t="s">
        <v>62</v>
      </c>
      <c r="AC115" s="31" t="s">
        <v>168</v>
      </c>
      <c r="AD115" s="54" t="s">
        <v>166</v>
      </c>
      <c r="AE115" s="49"/>
      <c r="AF115" s="49"/>
      <c r="AG115" s="49"/>
      <c r="AH115" s="49"/>
      <c r="AI115" s="49">
        <f>[1]Тариф!AT135</f>
        <v>1523.2730943510944</v>
      </c>
      <c r="AJ115" s="49">
        <f>[1]Тариф!AU135</f>
        <v>699.0708394657189</v>
      </c>
    </row>
    <row r="116" spans="2:36" ht="23.25" hidden="1" customHeight="1" x14ac:dyDescent="0.25">
      <c r="B116" s="56" t="b">
        <f>[1]Настройка!AC30=1</f>
        <v>0</v>
      </c>
      <c r="D116" s="2">
        <v>23</v>
      </c>
      <c r="H116" s="4" t="s">
        <v>161</v>
      </c>
      <c r="I116" s="4" t="s">
        <v>162</v>
      </c>
      <c r="J116" s="4" t="s">
        <v>50</v>
      </c>
      <c r="K116" s="4" t="s">
        <v>22</v>
      </c>
      <c r="AB116" s="50" t="s">
        <v>51</v>
      </c>
      <c r="AC116" s="51" t="s">
        <v>162</v>
      </c>
      <c r="AD116" s="52" t="s">
        <v>163</v>
      </c>
      <c r="AE116" s="53"/>
      <c r="AF116" s="53"/>
      <c r="AG116" s="53"/>
      <c r="AH116" s="53"/>
      <c r="AI116" s="53"/>
      <c r="AJ116" s="53"/>
    </row>
    <row r="117" spans="2:36" ht="23.25" hidden="1" customHeight="1" x14ac:dyDescent="0.25">
      <c r="B117" s="56" t="b">
        <f>[1]Настройка!AC30=1</f>
        <v>0</v>
      </c>
      <c r="D117" s="2">
        <v>23</v>
      </c>
      <c r="H117" s="4" t="s">
        <v>164</v>
      </c>
      <c r="I117" s="4" t="s">
        <v>165</v>
      </c>
      <c r="J117" s="4" t="s">
        <v>50</v>
      </c>
      <c r="K117" s="4" t="s">
        <v>22</v>
      </c>
      <c r="AB117" s="50" t="s">
        <v>55</v>
      </c>
      <c r="AC117" s="51" t="s">
        <v>165</v>
      </c>
      <c r="AD117" s="52" t="s">
        <v>166</v>
      </c>
      <c r="AE117" s="53"/>
      <c r="AF117" s="53"/>
      <c r="AG117" s="53"/>
      <c r="AH117" s="53"/>
      <c r="AI117" s="53"/>
      <c r="AJ117" s="53"/>
    </row>
    <row r="118" spans="2:36" ht="18" hidden="1" customHeight="1" x14ac:dyDescent="0.25">
      <c r="B118" s="56" t="b">
        <f>[1]Настройка!AC30=1</f>
        <v>0</v>
      </c>
      <c r="D118" s="2">
        <v>18</v>
      </c>
      <c r="H118" s="4" t="s">
        <v>167</v>
      </c>
      <c r="I118" s="4" t="s">
        <v>168</v>
      </c>
      <c r="J118" s="4" t="s">
        <v>50</v>
      </c>
      <c r="K118" s="4" t="s">
        <v>22</v>
      </c>
      <c r="AB118" s="30" t="s">
        <v>62</v>
      </c>
      <c r="AC118" s="31" t="s">
        <v>168</v>
      </c>
      <c r="AD118" s="54" t="s">
        <v>166</v>
      </c>
      <c r="AE118" s="49"/>
      <c r="AF118" s="49"/>
      <c r="AG118" s="49"/>
      <c r="AH118" s="49"/>
      <c r="AI118" s="49"/>
      <c r="AJ118" s="49"/>
    </row>
    <row r="119" spans="2:36" ht="24.2" customHeight="1" x14ac:dyDescent="0.25">
      <c r="D119" s="2">
        <v>23</v>
      </c>
    </row>
    <row r="120" spans="2:36" ht="18.95" customHeight="1" x14ac:dyDescent="0.25">
      <c r="D120" s="2">
        <v>18</v>
      </c>
      <c r="AB120" s="30"/>
      <c r="AC120" s="59" t="s">
        <v>175</v>
      </c>
      <c r="AD120" s="59"/>
      <c r="AE120" s="60"/>
      <c r="AF120" s="60"/>
      <c r="AG120" s="60"/>
      <c r="AH120" s="60"/>
      <c r="AI120" s="60"/>
      <c r="AJ120" s="61"/>
    </row>
    <row r="121" spans="2:36" ht="24.2" customHeight="1" outlineLevel="1" x14ac:dyDescent="0.25">
      <c r="D121" s="2">
        <v>23</v>
      </c>
      <c r="AB121" s="50">
        <v>1</v>
      </c>
      <c r="AC121" s="62" t="s">
        <v>160</v>
      </c>
      <c r="AD121" s="63"/>
      <c r="AE121" s="63"/>
      <c r="AF121" s="63"/>
      <c r="AG121" s="63"/>
      <c r="AH121" s="63"/>
      <c r="AI121" s="63"/>
      <c r="AJ121" s="64"/>
    </row>
    <row r="122" spans="2:36" ht="24.2" customHeight="1" outlineLevel="1" x14ac:dyDescent="0.25">
      <c r="D122" s="2">
        <v>23</v>
      </c>
      <c r="AB122" s="50" t="s">
        <v>51</v>
      </c>
      <c r="AC122" s="62" t="s">
        <v>162</v>
      </c>
      <c r="AD122" s="63"/>
      <c r="AE122" s="63"/>
      <c r="AF122" s="63"/>
      <c r="AG122" s="63"/>
      <c r="AH122" s="63"/>
      <c r="AI122" s="63"/>
      <c r="AJ122" s="64"/>
    </row>
    <row r="123" spans="2:36" ht="24.2" customHeight="1" outlineLevel="1" x14ac:dyDescent="0.25">
      <c r="D123" s="2">
        <v>23</v>
      </c>
      <c r="H123" s="4" t="s">
        <v>161</v>
      </c>
      <c r="I123" s="4" t="s">
        <v>162</v>
      </c>
      <c r="J123" s="4" t="s">
        <v>50</v>
      </c>
      <c r="K123" s="4" t="s">
        <v>176</v>
      </c>
      <c r="AB123" s="50"/>
      <c r="AC123" s="51" t="s">
        <v>177</v>
      </c>
      <c r="AD123" s="52" t="s">
        <v>163</v>
      </c>
      <c r="AE123" s="57"/>
      <c r="AF123" s="57"/>
      <c r="AG123" s="57"/>
      <c r="AH123" s="57"/>
      <c r="AI123" s="57"/>
      <c r="AJ123" s="57"/>
    </row>
    <row r="124" spans="2:36" ht="24.2" customHeight="1" outlineLevel="1" x14ac:dyDescent="0.25">
      <c r="D124" s="2">
        <v>23</v>
      </c>
      <c r="H124" s="4" t="s">
        <v>161</v>
      </c>
      <c r="I124" s="4" t="s">
        <v>162</v>
      </c>
      <c r="J124" s="4" t="s">
        <v>50</v>
      </c>
      <c r="K124" s="4" t="s">
        <v>178</v>
      </c>
      <c r="AB124" s="50"/>
      <c r="AC124" s="51" t="s">
        <v>179</v>
      </c>
      <c r="AD124" s="52" t="s">
        <v>163</v>
      </c>
      <c r="AE124" s="57"/>
      <c r="AF124" s="57"/>
      <c r="AG124" s="57"/>
      <c r="AH124" s="57"/>
      <c r="AI124" s="57"/>
      <c r="AJ124" s="57"/>
    </row>
    <row r="125" spans="2:36" ht="24.2" customHeight="1" outlineLevel="1" x14ac:dyDescent="0.25">
      <c r="D125" s="2">
        <v>23</v>
      </c>
      <c r="H125" s="4" t="s">
        <v>161</v>
      </c>
      <c r="I125" s="4" t="s">
        <v>162</v>
      </c>
      <c r="J125" s="4" t="s">
        <v>50</v>
      </c>
      <c r="K125" s="4" t="s">
        <v>180</v>
      </c>
      <c r="AB125" s="50"/>
      <c r="AC125" s="51" t="s">
        <v>181</v>
      </c>
      <c r="AD125" s="52" t="s">
        <v>163</v>
      </c>
      <c r="AE125" s="57"/>
      <c r="AF125" s="57"/>
      <c r="AG125" s="57"/>
      <c r="AH125" s="57"/>
      <c r="AI125" s="57"/>
      <c r="AJ125" s="57"/>
    </row>
    <row r="126" spans="2:36" ht="24.2" customHeight="1" outlineLevel="1" x14ac:dyDescent="0.25">
      <c r="D126" s="2">
        <v>23</v>
      </c>
      <c r="H126" s="4" t="s">
        <v>161</v>
      </c>
      <c r="I126" s="4" t="s">
        <v>162</v>
      </c>
      <c r="J126" s="4" t="s">
        <v>50</v>
      </c>
      <c r="K126" s="4" t="s">
        <v>182</v>
      </c>
      <c r="AB126" s="50"/>
      <c r="AC126" s="51" t="s">
        <v>183</v>
      </c>
      <c r="AD126" s="52" t="s">
        <v>163</v>
      </c>
      <c r="AE126" s="57"/>
      <c r="AF126" s="57"/>
      <c r="AG126" s="57"/>
      <c r="AH126" s="57"/>
      <c r="AI126" s="57"/>
      <c r="AJ126" s="57"/>
    </row>
    <row r="127" spans="2:36" ht="24.2" customHeight="1" outlineLevel="1" x14ac:dyDescent="0.25">
      <c r="D127" s="2">
        <v>23</v>
      </c>
      <c r="AB127" s="50" t="s">
        <v>55</v>
      </c>
      <c r="AC127" s="62" t="s">
        <v>165</v>
      </c>
      <c r="AD127" s="63"/>
      <c r="AE127" s="63"/>
      <c r="AF127" s="63"/>
      <c r="AG127" s="63"/>
      <c r="AH127" s="63"/>
      <c r="AI127" s="63"/>
      <c r="AJ127" s="64"/>
    </row>
    <row r="128" spans="2:36" ht="24.2" customHeight="1" outlineLevel="1" x14ac:dyDescent="0.25">
      <c r="D128" s="2">
        <v>23</v>
      </c>
      <c r="H128" s="4" t="s">
        <v>164</v>
      </c>
      <c r="I128" s="4" t="s">
        <v>165</v>
      </c>
      <c r="J128" s="4" t="s">
        <v>50</v>
      </c>
      <c r="K128" s="4" t="s">
        <v>176</v>
      </c>
      <c r="AB128" s="50"/>
      <c r="AC128" s="51" t="s">
        <v>177</v>
      </c>
      <c r="AD128" s="52" t="s">
        <v>166</v>
      </c>
      <c r="AE128" s="57"/>
      <c r="AF128" s="57"/>
      <c r="AG128" s="57"/>
      <c r="AH128" s="57"/>
      <c r="AI128" s="57"/>
      <c r="AJ128" s="57"/>
    </row>
    <row r="129" spans="4:37" ht="24.2" customHeight="1" outlineLevel="1" x14ac:dyDescent="0.25">
      <c r="D129" s="2">
        <v>23</v>
      </c>
      <c r="H129" s="4" t="s">
        <v>164</v>
      </c>
      <c r="I129" s="4" t="s">
        <v>165</v>
      </c>
      <c r="J129" s="4" t="s">
        <v>50</v>
      </c>
      <c r="K129" s="4" t="s">
        <v>178</v>
      </c>
      <c r="AB129" s="50"/>
      <c r="AC129" s="51" t="s">
        <v>179</v>
      </c>
      <c r="AD129" s="52" t="s">
        <v>166</v>
      </c>
      <c r="AE129" s="57"/>
      <c r="AF129" s="57"/>
      <c r="AG129" s="57"/>
      <c r="AH129" s="57"/>
      <c r="AI129" s="57"/>
      <c r="AJ129" s="57"/>
    </row>
    <row r="130" spans="4:37" ht="24.2" customHeight="1" outlineLevel="1" x14ac:dyDescent="0.25">
      <c r="D130" s="2">
        <v>23</v>
      </c>
      <c r="H130" s="4" t="s">
        <v>164</v>
      </c>
      <c r="I130" s="4" t="s">
        <v>165</v>
      </c>
      <c r="J130" s="4" t="s">
        <v>50</v>
      </c>
      <c r="K130" s="4" t="s">
        <v>180</v>
      </c>
      <c r="AB130" s="50"/>
      <c r="AC130" s="51" t="s">
        <v>181</v>
      </c>
      <c r="AD130" s="52" t="s">
        <v>166</v>
      </c>
      <c r="AE130" s="57"/>
      <c r="AF130" s="57"/>
      <c r="AG130" s="57"/>
      <c r="AH130" s="57"/>
      <c r="AI130" s="57"/>
      <c r="AJ130" s="57"/>
    </row>
    <row r="131" spans="4:37" ht="24.2" customHeight="1" outlineLevel="1" x14ac:dyDescent="0.25">
      <c r="D131" s="2">
        <v>23</v>
      </c>
      <c r="H131" s="4" t="s">
        <v>164</v>
      </c>
      <c r="I131" s="4" t="s">
        <v>165</v>
      </c>
      <c r="J131" s="4" t="s">
        <v>50</v>
      </c>
      <c r="K131" s="4" t="s">
        <v>182</v>
      </c>
      <c r="AB131" s="50"/>
      <c r="AC131" s="51" t="s">
        <v>183</v>
      </c>
      <c r="AD131" s="52" t="s">
        <v>166</v>
      </c>
      <c r="AE131" s="57"/>
      <c r="AF131" s="57"/>
      <c r="AG131" s="57"/>
      <c r="AH131" s="57"/>
      <c r="AI131" s="57"/>
      <c r="AJ131" s="57"/>
    </row>
    <row r="132" spans="4:37" ht="18.95" customHeight="1" outlineLevel="1" x14ac:dyDescent="0.25">
      <c r="D132" s="2">
        <v>18</v>
      </c>
      <c r="AB132" s="50" t="s">
        <v>62</v>
      </c>
      <c r="AC132" s="65" t="s">
        <v>168</v>
      </c>
      <c r="AD132" s="63"/>
      <c r="AE132" s="63"/>
      <c r="AF132" s="63"/>
      <c r="AG132" s="63"/>
      <c r="AH132" s="63"/>
      <c r="AI132" s="63"/>
      <c r="AJ132" s="64"/>
    </row>
    <row r="133" spans="4:37" ht="24.2" customHeight="1" outlineLevel="1" x14ac:dyDescent="0.25">
      <c r="D133" s="2">
        <v>23</v>
      </c>
      <c r="H133" s="4" t="s">
        <v>167</v>
      </c>
      <c r="I133" s="4" t="s">
        <v>168</v>
      </c>
      <c r="J133" s="4" t="s">
        <v>50</v>
      </c>
      <c r="K133" s="4" t="s">
        <v>176</v>
      </c>
      <c r="AB133" s="50"/>
      <c r="AC133" s="51" t="s">
        <v>177</v>
      </c>
      <c r="AD133" s="52" t="s">
        <v>166</v>
      </c>
      <c r="AE133" s="57"/>
      <c r="AF133" s="57"/>
      <c r="AG133" s="57"/>
      <c r="AH133" s="57"/>
      <c r="AI133" s="57"/>
      <c r="AJ133" s="57"/>
    </row>
    <row r="134" spans="4:37" ht="24.2" customHeight="1" outlineLevel="1" x14ac:dyDescent="0.25">
      <c r="D134" s="2">
        <v>23</v>
      </c>
      <c r="H134" s="4" t="s">
        <v>167</v>
      </c>
      <c r="I134" s="4" t="s">
        <v>168</v>
      </c>
      <c r="J134" s="4" t="s">
        <v>50</v>
      </c>
      <c r="K134" s="4" t="s">
        <v>178</v>
      </c>
      <c r="AB134" s="50"/>
      <c r="AC134" s="51" t="s">
        <v>179</v>
      </c>
      <c r="AD134" s="52" t="s">
        <v>166</v>
      </c>
      <c r="AE134" s="57"/>
      <c r="AF134" s="57"/>
      <c r="AG134" s="57"/>
      <c r="AH134" s="57"/>
      <c r="AI134" s="57"/>
      <c r="AJ134" s="57"/>
    </row>
    <row r="135" spans="4:37" ht="24.2" customHeight="1" outlineLevel="1" x14ac:dyDescent="0.25">
      <c r="D135" s="2">
        <v>23</v>
      </c>
      <c r="H135" s="4" t="s">
        <v>167</v>
      </c>
      <c r="I135" s="4" t="s">
        <v>168</v>
      </c>
      <c r="J135" s="4" t="s">
        <v>50</v>
      </c>
      <c r="K135" s="4" t="s">
        <v>180</v>
      </c>
      <c r="AB135" s="50"/>
      <c r="AC135" s="51" t="s">
        <v>181</v>
      </c>
      <c r="AD135" s="52" t="s">
        <v>166</v>
      </c>
      <c r="AE135" s="57"/>
      <c r="AF135" s="57"/>
      <c r="AG135" s="57"/>
      <c r="AH135" s="57"/>
      <c r="AI135" s="57"/>
      <c r="AJ135" s="57"/>
    </row>
    <row r="136" spans="4:37" ht="24.2" customHeight="1" outlineLevel="1" x14ac:dyDescent="0.25">
      <c r="D136" s="2">
        <v>23</v>
      </c>
      <c r="H136" s="4" t="s">
        <v>167</v>
      </c>
      <c r="I136" s="4" t="s">
        <v>168</v>
      </c>
      <c r="J136" s="4" t="s">
        <v>50</v>
      </c>
      <c r="K136" s="4" t="s">
        <v>182</v>
      </c>
      <c r="AB136" s="50"/>
      <c r="AC136" s="51" t="s">
        <v>183</v>
      </c>
      <c r="AD136" s="52" t="s">
        <v>166</v>
      </c>
      <c r="AE136" s="57"/>
      <c r="AF136" s="57"/>
      <c r="AG136" s="57"/>
      <c r="AH136" s="57"/>
      <c r="AI136" s="57"/>
      <c r="AJ136" s="57"/>
    </row>
    <row r="137" spans="4:37" ht="24.2" customHeight="1" x14ac:dyDescent="0.25">
      <c r="D137" s="2">
        <v>23</v>
      </c>
    </row>
    <row r="138" spans="4:37" ht="24.2" customHeight="1" x14ac:dyDescent="0.25">
      <c r="D138" s="2">
        <v>23</v>
      </c>
      <c r="AB138" s="66" t="s">
        <v>184</v>
      </c>
      <c r="AC138" s="7"/>
      <c r="AD138" s="7"/>
      <c r="AE138" s="7"/>
      <c r="AF138" s="7"/>
      <c r="AG138" s="7"/>
      <c r="AH138" s="7"/>
      <c r="AI138" s="7"/>
    </row>
    <row r="139" spans="4:37" ht="24.2" customHeight="1" x14ac:dyDescent="0.25">
      <c r="D139" s="2">
        <v>23</v>
      </c>
      <c r="AB139" s="66" t="s">
        <v>185</v>
      </c>
      <c r="AC139" s="7"/>
      <c r="AD139" s="7"/>
      <c r="AE139" s="7"/>
      <c r="AF139" s="7"/>
      <c r="AG139" s="7"/>
      <c r="AH139" s="7"/>
      <c r="AI139" s="7"/>
    </row>
    <row r="140" spans="4:37" ht="24.2" customHeight="1" x14ac:dyDescent="0.25">
      <c r="D140" s="2">
        <v>23</v>
      </c>
      <c r="AB140" s="66" t="s">
        <v>186</v>
      </c>
      <c r="AC140" s="7"/>
      <c r="AD140" s="7"/>
      <c r="AE140" s="7"/>
      <c r="AF140" s="7"/>
      <c r="AG140" s="7"/>
      <c r="AH140" s="7"/>
      <c r="AI140" s="7"/>
    </row>
    <row r="141" spans="4:37" ht="24.2" customHeight="1" x14ac:dyDescent="0.25">
      <c r="D141" s="2">
        <v>23</v>
      </c>
      <c r="AB141" s="66" t="s">
        <v>187</v>
      </c>
      <c r="AC141" s="7"/>
      <c r="AD141" s="7"/>
      <c r="AE141" s="7"/>
      <c r="AF141" s="7"/>
      <c r="AG141" s="7"/>
      <c r="AH141" s="7"/>
      <c r="AI141" s="7"/>
    </row>
    <row r="142" spans="4:37" ht="11.25" hidden="1" customHeight="1" x14ac:dyDescent="0.25">
      <c r="D142" s="1">
        <v>0</v>
      </c>
      <c r="AK142" s="1" t="s">
        <v>188</v>
      </c>
    </row>
  </sheetData>
  <sheetProtection formatColumns="0" formatRows="0" insertRows="0" deleteColumns="0" deleteRows="0" sort="0" autoFilter="0"/>
  <mergeCells count="42">
    <mergeCell ref="AB87:AD87"/>
    <mergeCell ref="AB138:AI138"/>
    <mergeCell ref="AB139:AI139"/>
    <mergeCell ref="AB140:AI140"/>
    <mergeCell ref="AB141:AI141"/>
    <mergeCell ref="AB83:AJ83"/>
    <mergeCell ref="AB85:AC86"/>
    <mergeCell ref="AD85:AD86"/>
    <mergeCell ref="AE85:AF85"/>
    <mergeCell ref="AG85:AH85"/>
    <mergeCell ref="AI85:AJ85"/>
    <mergeCell ref="AB41:AC41"/>
    <mergeCell ref="AD41:AG41"/>
    <mergeCell ref="AB44:AG44"/>
    <mergeCell ref="AB46:AC46"/>
    <mergeCell ref="AB47:AG47"/>
    <mergeCell ref="AC73:AD73"/>
    <mergeCell ref="AB38:AC38"/>
    <mergeCell ref="AD38:AG38"/>
    <mergeCell ref="AB39:AC39"/>
    <mergeCell ref="AD39:AG39"/>
    <mergeCell ref="AB40:AC40"/>
    <mergeCell ref="AD40:AG40"/>
    <mergeCell ref="AB35:AC35"/>
    <mergeCell ref="AD35:AG35"/>
    <mergeCell ref="AB36:AC36"/>
    <mergeCell ref="AD36:AG36"/>
    <mergeCell ref="AB37:AC37"/>
    <mergeCell ref="AD37:AG37"/>
    <mergeCell ref="AB29:AG29"/>
    <mergeCell ref="AB31:AC32"/>
    <mergeCell ref="AD31:AG32"/>
    <mergeCell ref="AB33:AC33"/>
    <mergeCell ref="AD33:AG33"/>
    <mergeCell ref="AB34:AC34"/>
    <mergeCell ref="AD34:AG34"/>
    <mergeCell ref="AB21:AF21"/>
    <mergeCell ref="AB22:AF22"/>
    <mergeCell ref="AB23:AF23"/>
    <mergeCell ref="AB24:AF24"/>
    <mergeCell ref="AB26:AF26"/>
    <mergeCell ref="AB27:AF27"/>
  </mergeCells>
  <dataValidations count="1">
    <dataValidation type="decimal" allowBlank="1" showErrorMessage="1" errorTitle="Ошибка" error="Допускается ввод только неотрицательных чисел!" sqref="AE89:AJ118 AE123:AJ126 AE128:AJ131 AE133:AJ136">
      <formula1>0</formula1>
      <formula2>9.99999999999999E+23</formula2>
    </dataValidation>
  </dataValidation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8</vt:i4>
      </vt:variant>
    </vt:vector>
  </HeadingPairs>
  <TitlesOfParts>
    <vt:vector size="9" baseType="lpstr">
      <vt:lpstr>Форма раскрытия информации</vt:lpstr>
      <vt:lpstr>flag_end_wsOpenInfo</vt:lpstr>
      <vt:lpstr>flag_start_wsOpenInfo</vt:lpstr>
      <vt:lpstr>tblEnd_1_wsOpenInfo</vt:lpstr>
      <vt:lpstr>tblEnd_2_wsOpenInfo</vt:lpstr>
      <vt:lpstr>tblEnd_3_wsOpenInfo</vt:lpstr>
      <vt:lpstr>tblStart_1_wsOpenInfo</vt:lpstr>
      <vt:lpstr>tblStart_2_wsOpenInfo</vt:lpstr>
      <vt:lpstr>tblStart_3_wsOpenInfo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Tatyana</dc:creator>
  <cp:lastModifiedBy>Tatyana</cp:lastModifiedBy>
  <dcterms:created xsi:type="dcterms:W3CDTF">2024-05-16T06:12:26Z</dcterms:created>
  <dcterms:modified xsi:type="dcterms:W3CDTF">2024-05-16T06:13:17Z</dcterms:modified>
</cp:coreProperties>
</file>