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yana\Desktop\"/>
    </mc:Choice>
  </mc:AlternateContent>
  <xr:revisionPtr revIDLastSave="0" documentId="13_ncr:1_{FF881CFD-8F72-42BD-9CC8-4C1BBBC36D2E}" xr6:coauthVersionLast="45" xr6:coauthVersionMax="45" xr10:uidLastSave="{00000000-0000-0000-0000-000000000000}"/>
  <bookViews>
    <workbookView xWindow="-120" yWindow="-120" windowWidth="29040" windowHeight="15840" xr2:uid="{CACF34D6-B304-4E5E-AACA-D6415EF61AB3}"/>
  </bookViews>
  <sheets>
    <sheet name="Прил. №2" sheetId="1" r:id="rId1"/>
  </sheets>
  <externalReferences>
    <externalReference r:id="rId2"/>
  </externalReferences>
  <definedNames>
    <definedName name="_xlnm._FilterDatabase" localSheetId="0" hidden="1">'Прил. №2'!$A$14:$H$62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D59" i="1"/>
  <c r="E45" i="1"/>
  <c r="D45" i="1"/>
  <c r="D44" i="1"/>
  <c r="E40" i="1"/>
  <c r="D40" i="1"/>
  <c r="E39" i="1"/>
  <c r="D39" i="1"/>
  <c r="E36" i="1"/>
  <c r="D36" i="1"/>
  <c r="E34" i="1"/>
  <c r="D34" i="1"/>
  <c r="E33" i="1"/>
  <c r="D33" i="1"/>
  <c r="E30" i="1"/>
  <c r="D30" i="1"/>
  <c r="E24" i="1"/>
  <c r="D24" i="1"/>
  <c r="G24" i="1" s="1"/>
  <c r="E22" i="1"/>
  <c r="G22" i="1" s="1"/>
  <c r="D22" i="1"/>
  <c r="E20" i="1"/>
  <c r="D20" i="1"/>
  <c r="E18" i="1"/>
  <c r="E17" i="1" s="1"/>
  <c r="D18" i="1"/>
  <c r="E16" i="1" l="1"/>
  <c r="E15" i="1" s="1"/>
  <c r="E46" i="1" s="1"/>
  <c r="G20" i="1"/>
  <c r="G18" i="1"/>
  <c r="D17" i="1"/>
  <c r="D16" i="1" s="1"/>
  <c r="D15" i="1" s="1"/>
  <c r="D46" i="1" s="1"/>
  <c r="G46" i="1" s="1"/>
</calcChain>
</file>

<file path=xl/sharedStrings.xml><?xml version="1.0" encoding="utf-8"?>
<sst xmlns="http://schemas.openxmlformats.org/spreadsheetml/2006/main" count="186" uniqueCount="132">
  <si>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</si>
  <si>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</si>
  <si>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</si>
  <si>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</si>
  <si>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Наименование организации:</t>
  </si>
  <si>
    <t xml:space="preserve"> МУП "Электротепловые сети"</t>
  </si>
  <si>
    <t>ИНН:</t>
  </si>
  <si>
    <t>КПП:</t>
  </si>
  <si>
    <t>Долгосрочный период регулирования:</t>
  </si>
  <si>
    <t>-</t>
  </si>
  <si>
    <t>2025 гг.</t>
  </si>
  <si>
    <t>№ п/п</t>
  </si>
  <si>
    <t>Показатель</t>
  </si>
  <si>
    <t>ед. изм.</t>
  </si>
  <si>
    <t>Примечание3</t>
  </si>
  <si>
    <t>план1</t>
  </si>
  <si>
    <t>факт2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</si>
  <si>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</si>
  <si>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</si>
  <si>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</si>
  <si>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</si>
  <si>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</si>
  <si>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</si>
  <si>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</si>
  <si>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</si>
  <si>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</si>
  <si>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</si>
  <si>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</si>
  <si>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</si>
  <si>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 xml:space="preserve">Ввиду того, что произошло перераспределение расходов, а именно увеличение расходов на ФОТ и Отчисления на социальные нужды, а также  налога на имущество и т.д. , поэтому возникла физическая невозможность выполнить план по закупке сырья, материалов и произвести запланированные ремонты. 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</si>
  <si>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</si>
  <si>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</si>
  <si>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</si>
  <si>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</si>
  <si>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</si>
  <si>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</si>
  <si>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</si>
  <si>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</si>
  <si>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Превышение ФОТ связано с выходом сотрудников в выходные и праздничные дни в связи с аварийными ситуациями, а также численность персонала превышает установленное количество, связано с требованиями действующего законодательства.</t>
  </si>
  <si>
    <t>1.1.2.1</t>
  </si>
  <si>
    <t>1.1.3</t>
  </si>
  <si>
    <t>Прочие подконтрольные расходы (с расшифровкой)</t>
  </si>
  <si>
    <t>Превышение расходов связано с тем, что величина расходов предлагаемая регулируемой организации, не в полном объеме утверждена МТРиЭ в тарифе.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</si>
  <si>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</si>
  <si>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</si>
  <si>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</si>
  <si>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</si>
  <si>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</si>
  <si>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расшифровкой)4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</si>
  <si>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</si>
  <si>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</si>
  <si>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</si>
  <si>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</si>
  <si>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</si>
  <si>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</si>
  <si>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</si>
  <si>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«ФСК ЕЭС»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</si>
  <si>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</si>
  <si>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</si>
  <si>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</si>
  <si>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</si>
  <si>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Расходы увеличились в связи с арендой помещения под офис.</t>
  </si>
  <si>
    <t>1.2.4</t>
  </si>
  <si>
    <t>отчисления на социальные нужды</t>
  </si>
  <si>
    <t>Отклонение связано с уровнем ФОТ.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</si>
  <si>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</si>
  <si>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</si>
  <si>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</si>
  <si>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</si>
  <si>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</si>
  <si>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</si>
  <si>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</si>
  <si>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</si>
  <si>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</si>
  <si>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</si>
  <si>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</si>
  <si>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присоединеник электрическим сетям, не включенные в плату за технологическое присоединение</t>
  </si>
  <si>
    <t>1.2.10.1</t>
  </si>
  <si>
    <t>Справочно: «Количество льготных технологических присоединений»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</si>
  <si>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</si>
  <si>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</si>
  <si>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</si>
  <si>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</si>
  <si>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 xml:space="preserve">прочие неподконтрольные расходы (с расшифровкой) </t>
  </si>
  <si>
    <t>1.3</t>
  </si>
  <si>
    <t>недополученный по независящим причинам доход (+) / избыток средств, полученный в предыдущем периоде регулирования (–)</t>
  </si>
  <si>
    <t>II</t>
  </si>
  <si>
    <t>Справочно: расходы на ремонт, всего (пункт 1.1.1.2+пункт 1.1.2.1+пункт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</si>
  <si>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</si>
  <si>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</si>
  <si>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 Объем технологических потерь</t>
  </si>
  <si>
    <t>МВт·ч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</si>
  <si>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</si>
  <si>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</si>
  <si>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</si>
  <si>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Х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</si>
  <si>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</si>
  <si>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</si>
  <si>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</si>
  <si>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</si>
  <si>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</si>
  <si>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</si>
  <si>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</si>
  <si>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3</t>
  </si>
  <si>
    <t>Количество условных единиц по линиям электропередач, всего</t>
  </si>
  <si>
    <t>у. е.</t>
  </si>
  <si>
    <t>3.n</t>
  </si>
  <si>
    <t>в том числе количество условных единиц по линиям электропередач на i уровне напряжения</t>
  </si>
  <si>
    <t>4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</si>
  <si>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</si>
  <si>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</si>
  <si>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</si>
  <si>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</si>
  <si>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</si>
  <si>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</si>
  <si>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</si>
  <si>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</si>
  <si>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</si>
  <si>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</si>
  <si>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</si>
  <si>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</si>
  <si>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</si>
  <si>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</si>
  <si>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</si>
  <si>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</si>
  <si>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России5</t>
  </si>
  <si>
    <t>Примечание:</t>
  </si>
  <si>
    <r>
      <t>1</t>
    </r>
    <r>
      <rPr>
        <sz val="10"/>
        <rFont val="Times New Roman"/>
        <family val="1"/>
        <charset val="204"/>
      </rPr>
      <t> 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</si>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</sst>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164" fontId="3" fillId="0" borderId="0" xfId="1" applyFont="1" applyAlignment="1">
      <alignment horizontal="right" vertical="center"/>
    </xf>
    <xf numFmtId="9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1" applyFont="1" applyAlignment="1">
      <alignment vertical="center"/>
    </xf>
    <xf numFmtId="0" fontId="3" fillId="0" borderId="0" xfId="0" applyFont="1" applyAlignment="1">
      <alignment horizontal="left"/>
    </xf>
    <xf numFmtId="164" fontId="2" fillId="0" borderId="0" xfId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/>
    <xf numFmtId="164" fontId="3" fillId="0" borderId="0" xfId="1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49" fontId="3" fillId="0" borderId="4" xfId="1" applyNumberFormat="1" applyFont="1" applyBorder="1" applyAlignment="1">
      <alignment vertical="center" wrapText="1"/>
    </xf>
    <xf numFmtId="4" fontId="2" fillId="0" borderId="0" xfId="0" applyNumberFormat="1" applyFont="1"/>
    <xf numFmtId="164" fontId="3" fillId="0" borderId="4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164" fontId="3" fillId="0" borderId="4" xfId="1" applyFont="1" applyFill="1" applyBorder="1" applyAlignment="1">
      <alignment vertical="center" wrapText="1"/>
    </xf>
    <xf numFmtId="164" fontId="3" fillId="0" borderId="4" xfId="1" applyFont="1" applyFill="1" applyBorder="1" applyAlignment="1">
      <alignment vertical="center"/>
    </xf>
    <xf numFmtId="9" fontId="3" fillId="0" borderId="4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0" fontId="6" fillId="0" borderId="0" xfId="0" applyFont="1" applyAlignment="1">
      <alignment horizontal="left" wrapText="1"/>
    </xf>
    <xf numFmtId="164" fontId="6" fillId="0" borderId="0" xfId="1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4" xfId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\&#1041;&#1044;&#1056;\2022&#1075;\&#1041;&#1044;&#1056;%202022&#1075;.%20&#1092;&#1072;&#1082;&#1090;\&#1069;&#1083;.&#1101;&#1085;&#1077;&#1088;&#1075;&#1080;&#1103;%20&#1092;&#1072;&#108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90 передача э.э"/>
      <sheetName val="Разбивка"/>
      <sheetName val="90 тех. прис."/>
      <sheetName val="91"/>
      <sheetName val="Банк. услуги (тариф.)"/>
      <sheetName val="20.1"/>
      <sheetName val="20.2"/>
      <sheetName val="25"/>
      <sheetName val="26"/>
      <sheetName val="1.3"/>
      <sheetName val="1.6"/>
      <sheetName val="Приложение 2"/>
      <sheetName val="Прил. №2"/>
      <sheetName val="Разб. потерь"/>
    </sheetNames>
    <sheetDataSet>
      <sheetData sheetId="0">
        <row r="22">
          <cell r="D22">
            <v>2511.9</v>
          </cell>
          <cell r="I22">
            <v>1235.8372764474743</v>
          </cell>
        </row>
        <row r="23">
          <cell r="D23">
            <v>1661.58</v>
          </cell>
          <cell r="I23">
            <v>742.50175889734896</v>
          </cell>
        </row>
        <row r="24">
          <cell r="D24">
            <v>8907.57</v>
          </cell>
          <cell r="I24">
            <v>11631.145595073433</v>
          </cell>
        </row>
        <row r="25">
          <cell r="D25">
            <v>690.81400000000008</v>
          </cell>
          <cell r="I25">
            <v>1366.1016046061461</v>
          </cell>
        </row>
        <row r="52">
          <cell r="D52">
            <v>33.54</v>
          </cell>
          <cell r="I52">
            <v>224.24622903641927</v>
          </cell>
        </row>
        <row r="60">
          <cell r="D60">
            <v>614.54600000000005</v>
          </cell>
          <cell r="I60">
            <v>1030.7206667681121</v>
          </cell>
        </row>
        <row r="64">
          <cell r="D64">
            <v>2690.0859999999998</v>
          </cell>
          <cell r="I64">
            <v>3618.8137668941126</v>
          </cell>
        </row>
        <row r="71">
          <cell r="D71">
            <v>406.58</v>
          </cell>
          <cell r="I71">
            <v>791.61279999999999</v>
          </cell>
        </row>
        <row r="72">
          <cell r="D72">
            <v>756.95699999999999</v>
          </cell>
          <cell r="I72">
            <v>2629.6624902120866</v>
          </cell>
        </row>
        <row r="87">
          <cell r="D87">
            <v>-1399.36</v>
          </cell>
        </row>
        <row r="93">
          <cell r="D93">
            <v>16874.213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EA22-9A83-4BFF-9149-5106ADA46D50}">
  <dimension ref="A1:H74"/>
  <sheetViews>
    <sheetView tabSelected="1" workbookViewId="0">
      <pane ySplit="14" topLeftCell="A57" activePane="bottomLeft" state="frozen"/>
      <selection pane="bottomLeft" activeCell="H1" sqref="H1:H1048576"/>
    </sheetView>
  </sheetViews>
  <sheetFormatPr defaultRowHeight="12.75" x14ac:dyDescent="0.2"/>
  <cols>
    <col min="1" max="1" width="9.140625" style="1"/>
    <col min="2" max="2" width="38" style="1" customWidth="1"/>
    <col min="3" max="3" width="12.7109375" style="1" customWidth="1"/>
    <col min="4" max="4" width="13.5703125" style="1" customWidth="1"/>
    <col min="5" max="5" width="13.140625" style="1" customWidth="1"/>
    <col min="6" max="6" width="48.7109375" style="5" customWidth="1"/>
    <col min="7" max="7" width="10" style="1" bestFit="1" customWidth="1"/>
    <col min="8" max="8" width="9.140625" style="3"/>
    <col min="9" max="16384" width="9.140625" style="1"/>
  </cols>
  <sheetData>
    <row r="1" spans="1:8" x14ac:dyDescent="0.2">
      <c r="F1" s="2" t="s">
        <v>0</v>
      </c>
    </row>
    <row r="2" spans="1:8" x14ac:dyDescent="0.2">
      <c r="F2" s="2" t="s">
        <v>1</v>
      </c>
    </row>
    <row r="3" spans="1:8" x14ac:dyDescent="0.2">
      <c r="F3" s="2" t="s">
        <v>2</v>
      </c>
    </row>
    <row r="5" spans="1:8" ht="34.5" customHeight="1" x14ac:dyDescent="0.2">
      <c r="A5" s="45" t="s">
        <v>3</v>
      </c>
      <c r="B5" s="45"/>
      <c r="C5" s="45"/>
      <c r="D5" s="45"/>
      <c r="E5" s="45"/>
      <c r="F5" s="45"/>
    </row>
    <row r="6" spans="1:8" x14ac:dyDescent="0.2">
      <c r="A6" s="4"/>
      <c r="B6" s="4"/>
      <c r="C6" s="4"/>
      <c r="D6" s="4"/>
      <c r="E6" s="4"/>
      <c r="F6" s="4"/>
    </row>
    <row r="7" spans="1:8" x14ac:dyDescent="0.2">
      <c r="A7" s="1" t="s">
        <v>4</v>
      </c>
      <c r="C7" s="46" t="s">
        <v>5</v>
      </c>
      <c r="D7" s="46"/>
      <c r="E7" s="46"/>
    </row>
    <row r="8" spans="1:8" x14ac:dyDescent="0.2">
      <c r="A8" s="6" t="s">
        <v>6</v>
      </c>
      <c r="C8" s="47">
        <v>7418012452</v>
      </c>
      <c r="D8" s="47"/>
      <c r="E8" s="47"/>
    </row>
    <row r="9" spans="1:8" x14ac:dyDescent="0.2">
      <c r="A9" s="6" t="s">
        <v>7</v>
      </c>
      <c r="C9" s="47">
        <v>741801001</v>
      </c>
      <c r="D9" s="47"/>
      <c r="E9" s="47"/>
      <c r="F9" s="7"/>
    </row>
    <row r="10" spans="1:8" x14ac:dyDescent="0.2">
      <c r="A10" s="6" t="s">
        <v>8</v>
      </c>
      <c r="C10" s="8">
        <v>2021</v>
      </c>
      <c r="D10" s="9" t="s">
        <v>9</v>
      </c>
      <c r="E10" s="10" t="s">
        <v>10</v>
      </c>
      <c r="F10" s="11"/>
    </row>
    <row r="11" spans="1:8" x14ac:dyDescent="0.2">
      <c r="A11" s="6"/>
      <c r="C11" s="12"/>
      <c r="D11" s="13"/>
      <c r="E11" s="14"/>
      <c r="F11" s="11"/>
    </row>
    <row r="12" spans="1:8" x14ac:dyDescent="0.2">
      <c r="A12" s="48" t="s">
        <v>11</v>
      </c>
      <c r="B12" s="50" t="s">
        <v>12</v>
      </c>
      <c r="C12" s="50" t="s">
        <v>13</v>
      </c>
      <c r="D12" s="50">
        <v>2022</v>
      </c>
      <c r="E12" s="50"/>
      <c r="F12" s="51" t="s">
        <v>14</v>
      </c>
    </row>
    <row r="13" spans="1:8" x14ac:dyDescent="0.2">
      <c r="A13" s="49"/>
      <c r="B13" s="50"/>
      <c r="C13" s="50"/>
      <c r="D13" s="15" t="s">
        <v>15</v>
      </c>
      <c r="E13" s="15" t="s">
        <v>16</v>
      </c>
      <c r="F13" s="51"/>
    </row>
    <row r="14" spans="1:8" x14ac:dyDescent="0.2">
      <c r="A14" s="16" t="s">
        <v>17</v>
      </c>
      <c r="B14" s="17" t="s">
        <v>18</v>
      </c>
      <c r="C14" s="17" t="s">
        <v>19</v>
      </c>
      <c r="D14" s="17" t="s">
        <v>19</v>
      </c>
      <c r="E14" s="17" t="s">
        <v>19</v>
      </c>
      <c r="F14" s="18" t="s">
        <v>19</v>
      </c>
      <c r="H14" s="19"/>
    </row>
    <row r="15" spans="1:8" ht="25.5" x14ac:dyDescent="0.2">
      <c r="A15" s="20" t="s">
        <v>20</v>
      </c>
      <c r="B15" s="21" t="s">
        <v>21</v>
      </c>
      <c r="C15" s="22" t="s">
        <v>22</v>
      </c>
      <c r="D15" s="23">
        <f>D16+D30+D44</f>
        <v>16874.213</v>
      </c>
      <c r="E15" s="23">
        <f>E16+E30+E44</f>
        <v>23270.642187935133</v>
      </c>
      <c r="F15" s="24"/>
      <c r="H15" s="25"/>
    </row>
    <row r="16" spans="1:8" x14ac:dyDescent="0.2">
      <c r="A16" s="16" t="s">
        <v>23</v>
      </c>
      <c r="B16" s="26" t="s">
        <v>24</v>
      </c>
      <c r="C16" s="17" t="s">
        <v>22</v>
      </c>
      <c r="D16" s="27">
        <f>D17+D22+D24+D28+D29</f>
        <v>13771.864</v>
      </c>
      <c r="E16" s="27">
        <f>E17+E22+E24+E28+E29</f>
        <v>14975.586235024402</v>
      </c>
      <c r="F16" s="24"/>
      <c r="H16" s="25"/>
    </row>
    <row r="17" spans="1:8" x14ac:dyDescent="0.2">
      <c r="A17" s="16" t="s">
        <v>25</v>
      </c>
      <c r="B17" s="26" t="s">
        <v>26</v>
      </c>
      <c r="C17" s="17" t="s">
        <v>22</v>
      </c>
      <c r="D17" s="27">
        <f>D18+D19+D20</f>
        <v>4173.4799999999996</v>
      </c>
      <c r="E17" s="27">
        <f>E18+E19+E20</f>
        <v>1978.3390353448233</v>
      </c>
      <c r="F17" s="24"/>
      <c r="H17" s="25"/>
    </row>
    <row r="18" spans="1:8" ht="86.25" customHeight="1" x14ac:dyDescent="0.2">
      <c r="A18" s="16" t="s">
        <v>27</v>
      </c>
      <c r="B18" s="28" t="s">
        <v>28</v>
      </c>
      <c r="C18" s="17" t="s">
        <v>22</v>
      </c>
      <c r="D18" s="27">
        <f>[1]БДР!D22</f>
        <v>2511.9</v>
      </c>
      <c r="E18" s="27">
        <f>[1]БДР!I22</f>
        <v>1235.8372764474743</v>
      </c>
      <c r="F18" s="29" t="s">
        <v>29</v>
      </c>
      <c r="G18" s="30">
        <f>D18-E18</f>
        <v>1276.0627235525258</v>
      </c>
      <c r="H18" s="25"/>
    </row>
    <row r="19" spans="1:8" x14ac:dyDescent="0.2">
      <c r="A19" s="16" t="s">
        <v>30</v>
      </c>
      <c r="B19" s="26" t="s">
        <v>31</v>
      </c>
      <c r="C19" s="17" t="s">
        <v>22</v>
      </c>
      <c r="D19" s="27"/>
      <c r="E19" s="27"/>
      <c r="F19" s="24"/>
      <c r="H19" s="25"/>
    </row>
    <row r="20" spans="1:8" ht="63.75" x14ac:dyDescent="0.2">
      <c r="A20" s="16" t="s">
        <v>32</v>
      </c>
      <c r="B20" s="28" t="s">
        <v>33</v>
      </c>
      <c r="C20" s="17" t="s">
        <v>22</v>
      </c>
      <c r="D20" s="27">
        <f>[1]БДР!D23</f>
        <v>1661.58</v>
      </c>
      <c r="E20" s="27">
        <f>[1]БДР!I23</f>
        <v>742.50175889734896</v>
      </c>
      <c r="F20" s="24"/>
      <c r="G20" s="30">
        <f>D20-E20</f>
        <v>919.07824110265096</v>
      </c>
      <c r="H20" s="25"/>
    </row>
    <row r="21" spans="1:8" x14ac:dyDescent="0.2">
      <c r="A21" s="16" t="s">
        <v>34</v>
      </c>
      <c r="B21" s="26" t="s">
        <v>35</v>
      </c>
      <c r="C21" s="17" t="s">
        <v>22</v>
      </c>
      <c r="D21" s="27"/>
      <c r="E21" s="27"/>
      <c r="F21" s="24"/>
      <c r="H21" s="25"/>
    </row>
    <row r="22" spans="1:8" ht="64.5" customHeight="1" x14ac:dyDescent="0.2">
      <c r="A22" s="16" t="s">
        <v>36</v>
      </c>
      <c r="B22" s="26" t="s">
        <v>37</v>
      </c>
      <c r="C22" s="17" t="s">
        <v>22</v>
      </c>
      <c r="D22" s="27">
        <f>[1]БДР!D24</f>
        <v>8907.57</v>
      </c>
      <c r="E22" s="27">
        <f>[1]БДР!I24</f>
        <v>11631.145595073433</v>
      </c>
      <c r="F22" s="31" t="s">
        <v>38</v>
      </c>
      <c r="G22" s="30">
        <f>D22-E22</f>
        <v>-2723.5755950734329</v>
      </c>
      <c r="H22" s="25"/>
    </row>
    <row r="23" spans="1:8" x14ac:dyDescent="0.2">
      <c r="A23" s="16" t="s">
        <v>39</v>
      </c>
      <c r="B23" s="26" t="s">
        <v>35</v>
      </c>
      <c r="C23" s="17" t="s">
        <v>22</v>
      </c>
      <c r="D23" s="27"/>
      <c r="E23" s="27"/>
      <c r="F23" s="24"/>
      <c r="H23" s="25"/>
    </row>
    <row r="24" spans="1:8" ht="45" customHeight="1" x14ac:dyDescent="0.2">
      <c r="A24" s="16" t="s">
        <v>40</v>
      </c>
      <c r="B24" s="28" t="s">
        <v>41</v>
      </c>
      <c r="C24" s="17" t="s">
        <v>22</v>
      </c>
      <c r="D24" s="27">
        <f>[1]БДР!D25</f>
        <v>690.81400000000008</v>
      </c>
      <c r="E24" s="27">
        <f>[1]БДР!I25</f>
        <v>1366.1016046061461</v>
      </c>
      <c r="F24" s="31" t="s">
        <v>42</v>
      </c>
      <c r="G24" s="30">
        <f>D24-E24</f>
        <v>-675.28760460614603</v>
      </c>
      <c r="H24" s="25"/>
    </row>
    <row r="25" spans="1:8" ht="25.5" x14ac:dyDescent="0.2">
      <c r="A25" s="16" t="s">
        <v>43</v>
      </c>
      <c r="B25" s="28" t="s">
        <v>44</v>
      </c>
      <c r="C25" s="17" t="s">
        <v>22</v>
      </c>
      <c r="D25" s="27"/>
      <c r="E25" s="27"/>
      <c r="F25" s="24"/>
      <c r="H25" s="25"/>
    </row>
    <row r="26" spans="1:8" x14ac:dyDescent="0.2">
      <c r="A26" s="16" t="s">
        <v>45</v>
      </c>
      <c r="B26" s="26" t="s">
        <v>46</v>
      </c>
      <c r="C26" s="17" t="s">
        <v>22</v>
      </c>
      <c r="D26" s="27"/>
      <c r="E26" s="27"/>
      <c r="F26" s="24"/>
      <c r="H26" s="25"/>
    </row>
    <row r="27" spans="1:8" ht="25.5" x14ac:dyDescent="0.2">
      <c r="A27" s="16" t="s">
        <v>47</v>
      </c>
      <c r="B27" s="28" t="s">
        <v>48</v>
      </c>
      <c r="C27" s="17" t="s">
        <v>22</v>
      </c>
      <c r="D27" s="27"/>
      <c r="E27" s="27"/>
      <c r="F27" s="24"/>
      <c r="H27" s="25"/>
    </row>
    <row r="28" spans="1:8" ht="38.25" x14ac:dyDescent="0.2">
      <c r="A28" s="16" t="s">
        <v>49</v>
      </c>
      <c r="B28" s="28" t="s">
        <v>50</v>
      </c>
      <c r="C28" s="17" t="s">
        <v>22</v>
      </c>
      <c r="D28" s="27"/>
      <c r="E28" s="27"/>
      <c r="F28" s="24"/>
      <c r="H28" s="25"/>
    </row>
    <row r="29" spans="1:8" ht="25.5" x14ac:dyDescent="0.2">
      <c r="A29" s="16" t="s">
        <v>51</v>
      </c>
      <c r="B29" s="28" t="s">
        <v>52</v>
      </c>
      <c r="C29" s="17" t="s">
        <v>22</v>
      </c>
      <c r="D29" s="27"/>
      <c r="E29" s="27"/>
      <c r="F29" s="24"/>
      <c r="H29" s="25"/>
    </row>
    <row r="30" spans="1:8" ht="25.5" x14ac:dyDescent="0.2">
      <c r="A30" s="16" t="s">
        <v>53</v>
      </c>
      <c r="B30" s="28" t="s">
        <v>54</v>
      </c>
      <c r="C30" s="17" t="s">
        <v>22</v>
      </c>
      <c r="D30" s="27">
        <f>D31+D32+D33+D34+D35+D36+D37+D38+D39+D40+D42+D43</f>
        <v>4501.7089999999998</v>
      </c>
      <c r="E30" s="27">
        <f>E31+E32+E33+E34+E35+E36+E37+E38+E39+E40+E42+E43</f>
        <v>8295.0559529107304</v>
      </c>
      <c r="F30" s="24"/>
      <c r="H30" s="25"/>
    </row>
    <row r="31" spans="1:8" x14ac:dyDescent="0.2">
      <c r="A31" s="16" t="s">
        <v>55</v>
      </c>
      <c r="B31" s="26" t="s">
        <v>56</v>
      </c>
      <c r="C31" s="17" t="s">
        <v>22</v>
      </c>
      <c r="D31" s="27"/>
      <c r="E31" s="27"/>
      <c r="F31" s="24"/>
      <c r="H31" s="25"/>
    </row>
    <row r="32" spans="1:8" ht="38.25" x14ac:dyDescent="0.2">
      <c r="A32" s="16" t="s">
        <v>57</v>
      </c>
      <c r="B32" s="28" t="s">
        <v>58</v>
      </c>
      <c r="C32" s="17" t="s">
        <v>22</v>
      </c>
      <c r="D32" s="27"/>
      <c r="E32" s="27"/>
      <c r="F32" s="24"/>
      <c r="H32" s="25"/>
    </row>
    <row r="33" spans="1:8" ht="25.5" x14ac:dyDescent="0.2">
      <c r="A33" s="16" t="s">
        <v>59</v>
      </c>
      <c r="B33" s="26" t="s">
        <v>60</v>
      </c>
      <c r="C33" s="17" t="s">
        <v>22</v>
      </c>
      <c r="D33" s="27">
        <f>[1]БДР!D52</f>
        <v>33.54</v>
      </c>
      <c r="E33" s="27">
        <f>[1]БДР!I52</f>
        <v>224.24622903641927</v>
      </c>
      <c r="F33" s="31" t="s">
        <v>61</v>
      </c>
      <c r="H33" s="25"/>
    </row>
    <row r="34" spans="1:8" x14ac:dyDescent="0.2">
      <c r="A34" s="16" t="s">
        <v>62</v>
      </c>
      <c r="B34" s="26" t="s">
        <v>63</v>
      </c>
      <c r="C34" s="17" t="s">
        <v>22</v>
      </c>
      <c r="D34" s="27">
        <f>[1]БДР!D64</f>
        <v>2690.0859999999998</v>
      </c>
      <c r="E34" s="27">
        <f>[1]БДР!I64</f>
        <v>3618.8137668941126</v>
      </c>
      <c r="F34" s="31" t="s">
        <v>64</v>
      </c>
      <c r="H34" s="25"/>
    </row>
    <row r="35" spans="1:8" ht="43.5" customHeight="1" x14ac:dyDescent="0.2">
      <c r="A35" s="16" t="s">
        <v>65</v>
      </c>
      <c r="B35" s="28" t="s">
        <v>66</v>
      </c>
      <c r="C35" s="17" t="s">
        <v>22</v>
      </c>
      <c r="D35" s="27"/>
      <c r="E35" s="27"/>
      <c r="F35" s="24"/>
      <c r="H35" s="25"/>
    </row>
    <row r="36" spans="1:8" ht="43.5" customHeight="1" x14ac:dyDescent="0.2">
      <c r="A36" s="16" t="s">
        <v>67</v>
      </c>
      <c r="B36" s="26" t="s">
        <v>68</v>
      </c>
      <c r="C36" s="17" t="s">
        <v>22</v>
      </c>
      <c r="D36" s="27">
        <f>[1]БДР!D72</f>
        <v>756.95699999999999</v>
      </c>
      <c r="E36" s="27">
        <f>[1]БДР!I72</f>
        <v>2629.6624902120866</v>
      </c>
      <c r="F36" s="31" t="s">
        <v>42</v>
      </c>
      <c r="H36" s="25"/>
    </row>
    <row r="37" spans="1:8" x14ac:dyDescent="0.2">
      <c r="A37" s="16" t="s">
        <v>69</v>
      </c>
      <c r="B37" s="26" t="s">
        <v>70</v>
      </c>
      <c r="C37" s="17" t="s">
        <v>22</v>
      </c>
      <c r="D37" s="27"/>
      <c r="E37" s="27"/>
      <c r="F37" s="31"/>
      <c r="H37" s="25"/>
    </row>
    <row r="38" spans="1:8" x14ac:dyDescent="0.2">
      <c r="A38" s="16" t="s">
        <v>71</v>
      </c>
      <c r="B38" s="26" t="s">
        <v>72</v>
      </c>
      <c r="C38" s="17" t="s">
        <v>22</v>
      </c>
      <c r="D38" s="27"/>
      <c r="E38" s="27"/>
      <c r="F38" s="24"/>
      <c r="H38" s="25"/>
    </row>
    <row r="39" spans="1:8" ht="44.25" customHeight="1" x14ac:dyDescent="0.2">
      <c r="A39" s="16" t="s">
        <v>73</v>
      </c>
      <c r="B39" s="26" t="s">
        <v>74</v>
      </c>
      <c r="C39" s="17" t="s">
        <v>22</v>
      </c>
      <c r="D39" s="27">
        <f>[1]БДР!D60</f>
        <v>614.54600000000005</v>
      </c>
      <c r="E39" s="27">
        <f>[1]БДР!I60</f>
        <v>1030.7206667681121</v>
      </c>
      <c r="F39" s="31" t="s">
        <v>42</v>
      </c>
      <c r="H39" s="25"/>
    </row>
    <row r="40" spans="1:8" ht="63.75" x14ac:dyDescent="0.2">
      <c r="A40" s="16" t="s">
        <v>75</v>
      </c>
      <c r="B40" s="28" t="s">
        <v>76</v>
      </c>
      <c r="C40" s="17" t="s">
        <v>22</v>
      </c>
      <c r="D40" s="27">
        <f>[1]БДР!D71</f>
        <v>406.58</v>
      </c>
      <c r="E40" s="27">
        <f>[1]БДР!I71</f>
        <v>791.61279999999999</v>
      </c>
      <c r="F40" s="31" t="s">
        <v>42</v>
      </c>
      <c r="H40" s="25"/>
    </row>
    <row r="41" spans="1:8" ht="25.5" x14ac:dyDescent="0.2">
      <c r="A41" s="16" t="s">
        <v>77</v>
      </c>
      <c r="B41" s="28" t="s">
        <v>78</v>
      </c>
      <c r="C41" s="17" t="s">
        <v>79</v>
      </c>
      <c r="D41" s="27"/>
      <c r="E41" s="27"/>
      <c r="F41" s="24"/>
      <c r="H41" s="25"/>
    </row>
    <row r="42" spans="1:8" ht="119.25" customHeight="1" x14ac:dyDescent="0.2">
      <c r="A42" s="16" t="s">
        <v>80</v>
      </c>
      <c r="B42" s="28" t="s">
        <v>81</v>
      </c>
      <c r="C42" s="17" t="s">
        <v>22</v>
      </c>
      <c r="D42" s="27"/>
      <c r="E42" s="27"/>
      <c r="F42" s="24"/>
      <c r="H42" s="25"/>
    </row>
    <row r="43" spans="1:8" ht="25.5" x14ac:dyDescent="0.2">
      <c r="A43" s="16" t="s">
        <v>82</v>
      </c>
      <c r="B43" s="28" t="s">
        <v>83</v>
      </c>
      <c r="C43" s="17" t="s">
        <v>22</v>
      </c>
      <c r="D43" s="27"/>
      <c r="E43" s="27"/>
      <c r="F43" s="24"/>
      <c r="H43" s="25"/>
    </row>
    <row r="44" spans="1:8" ht="38.25" x14ac:dyDescent="0.2">
      <c r="A44" s="16" t="s">
        <v>84</v>
      </c>
      <c r="B44" s="28" t="s">
        <v>85</v>
      </c>
      <c r="C44" s="17" t="s">
        <v>22</v>
      </c>
      <c r="D44" s="27">
        <f>[1]БДР!D87</f>
        <v>-1399.36</v>
      </c>
      <c r="E44" s="27"/>
      <c r="F44" s="24"/>
      <c r="H44" s="25"/>
    </row>
    <row r="45" spans="1:8" ht="33" customHeight="1" x14ac:dyDescent="0.2">
      <c r="A45" s="16" t="s">
        <v>86</v>
      </c>
      <c r="B45" s="28" t="s">
        <v>87</v>
      </c>
      <c r="C45" s="17" t="s">
        <v>22</v>
      </c>
      <c r="D45" s="27">
        <f>D19+D23+D25</f>
        <v>0</v>
      </c>
      <c r="E45" s="27">
        <f>E19+E23+E25</f>
        <v>0</v>
      </c>
      <c r="F45" s="24"/>
      <c r="H45" s="25"/>
    </row>
    <row r="46" spans="1:8" ht="38.25" x14ac:dyDescent="0.2">
      <c r="A46" s="16" t="s">
        <v>88</v>
      </c>
      <c r="B46" s="28" t="s">
        <v>89</v>
      </c>
      <c r="C46" s="17" t="s">
        <v>22</v>
      </c>
      <c r="D46" s="27">
        <f>D15</f>
        <v>16874.213</v>
      </c>
      <c r="E46" s="27">
        <f>E15</f>
        <v>23270.642187935133</v>
      </c>
      <c r="F46" s="24"/>
      <c r="G46" s="32" t="b">
        <f>[1]БДР!D93=D46</f>
        <v>1</v>
      </c>
      <c r="H46" s="25"/>
    </row>
    <row r="47" spans="1:8" x14ac:dyDescent="0.2">
      <c r="A47" s="16" t="s">
        <v>23</v>
      </c>
      <c r="B47" s="28" t="s">
        <v>90</v>
      </c>
      <c r="C47" s="17" t="s">
        <v>91</v>
      </c>
      <c r="D47" s="27">
        <v>9077.7999999999993</v>
      </c>
      <c r="E47" s="27">
        <v>7988.44</v>
      </c>
      <c r="F47" s="31"/>
    </row>
    <row r="48" spans="1:8" ht="51" x14ac:dyDescent="0.2">
      <c r="A48" s="16" t="s">
        <v>53</v>
      </c>
      <c r="B48" s="28" t="s">
        <v>92</v>
      </c>
      <c r="C48" s="17" t="s">
        <v>22</v>
      </c>
      <c r="D48" s="27">
        <v>3.00568970455</v>
      </c>
      <c r="E48" s="27">
        <v>3.0595956281799999</v>
      </c>
      <c r="F48" s="24"/>
    </row>
    <row r="49" spans="1:6" ht="63.75" x14ac:dyDescent="0.2">
      <c r="A49" s="16" t="s">
        <v>93</v>
      </c>
      <c r="B49" s="28" t="s">
        <v>94</v>
      </c>
      <c r="C49" s="17" t="s">
        <v>95</v>
      </c>
      <c r="D49" s="27" t="s">
        <v>95</v>
      </c>
      <c r="E49" s="27" t="s">
        <v>95</v>
      </c>
      <c r="F49" s="18" t="s">
        <v>95</v>
      </c>
    </row>
    <row r="50" spans="1:6" ht="25.5" x14ac:dyDescent="0.2">
      <c r="A50" s="16" t="s">
        <v>20</v>
      </c>
      <c r="B50" s="28" t="s">
        <v>96</v>
      </c>
      <c r="C50" s="17" t="s">
        <v>97</v>
      </c>
      <c r="D50" s="33">
        <v>6356</v>
      </c>
      <c r="E50" s="33">
        <v>5952</v>
      </c>
      <c r="F50" s="34"/>
    </row>
    <row r="51" spans="1:6" ht="25.5" x14ac:dyDescent="0.2">
      <c r="A51" s="16" t="s">
        <v>98</v>
      </c>
      <c r="B51" s="28" t="s">
        <v>99</v>
      </c>
      <c r="C51" s="17" t="s">
        <v>100</v>
      </c>
      <c r="D51" s="27">
        <v>43.064999999999998</v>
      </c>
      <c r="E51" s="27">
        <v>43.064999999999998</v>
      </c>
      <c r="F51" s="35"/>
    </row>
    <row r="52" spans="1:6" ht="25.5" x14ac:dyDescent="0.2">
      <c r="A52" s="16" t="s">
        <v>101</v>
      </c>
      <c r="B52" s="28" t="s">
        <v>102</v>
      </c>
      <c r="C52" s="17" t="s">
        <v>100</v>
      </c>
      <c r="D52" s="27"/>
      <c r="E52" s="27"/>
      <c r="F52" s="24"/>
    </row>
    <row r="53" spans="1:6" ht="25.5" x14ac:dyDescent="0.2">
      <c r="A53" s="16" t="s">
        <v>103</v>
      </c>
      <c r="B53" s="28" t="s">
        <v>104</v>
      </c>
      <c r="C53" s="17" t="s">
        <v>105</v>
      </c>
      <c r="D53" s="27">
        <v>592.49</v>
      </c>
      <c r="E53" s="27">
        <v>592.49</v>
      </c>
      <c r="F53" s="31"/>
    </row>
    <row r="54" spans="1:6" ht="38.25" x14ac:dyDescent="0.2">
      <c r="A54" s="16" t="s">
        <v>106</v>
      </c>
      <c r="B54" s="28" t="s">
        <v>107</v>
      </c>
      <c r="C54" s="17" t="s">
        <v>105</v>
      </c>
      <c r="D54" s="27"/>
      <c r="E54" s="27"/>
      <c r="F54" s="24"/>
    </row>
    <row r="55" spans="1:6" ht="25.5" x14ac:dyDescent="0.2">
      <c r="A55" s="16" t="s">
        <v>108</v>
      </c>
      <c r="B55" s="28" t="s">
        <v>109</v>
      </c>
      <c r="C55" s="17" t="s">
        <v>105</v>
      </c>
      <c r="D55" s="27">
        <v>618.79999999999995</v>
      </c>
      <c r="E55" s="27">
        <v>618.79999999999995</v>
      </c>
      <c r="F55" s="24"/>
    </row>
    <row r="56" spans="1:6" ht="25.5" x14ac:dyDescent="0.2">
      <c r="A56" s="16" t="s">
        <v>110</v>
      </c>
      <c r="B56" s="28" t="s">
        <v>111</v>
      </c>
      <c r="C56" s="17" t="s">
        <v>105</v>
      </c>
      <c r="D56" s="27"/>
      <c r="E56" s="27"/>
      <c r="F56" s="24"/>
    </row>
    <row r="57" spans="1:6" x14ac:dyDescent="0.2">
      <c r="A57" s="16" t="s">
        <v>112</v>
      </c>
      <c r="B57" s="26" t="s">
        <v>113</v>
      </c>
      <c r="C57" s="17" t="s">
        <v>114</v>
      </c>
      <c r="D57" s="27">
        <v>280.38</v>
      </c>
      <c r="E57" s="27">
        <v>280.38</v>
      </c>
      <c r="F57" s="24"/>
    </row>
    <row r="58" spans="1:6" ht="25.5" x14ac:dyDescent="0.2">
      <c r="A58" s="16" t="s">
        <v>115</v>
      </c>
      <c r="B58" s="28" t="s">
        <v>116</v>
      </c>
      <c r="C58" s="17" t="s">
        <v>114</v>
      </c>
      <c r="D58" s="27"/>
      <c r="E58" s="27"/>
      <c r="F58" s="24"/>
    </row>
    <row r="59" spans="1:6" x14ac:dyDescent="0.2">
      <c r="A59" s="16" t="s">
        <v>117</v>
      </c>
      <c r="B59" s="26" t="s">
        <v>118</v>
      </c>
      <c r="C59" s="17" t="s">
        <v>119</v>
      </c>
      <c r="D59" s="36">
        <f>67.41/D57</f>
        <v>0.24042371067836507</v>
      </c>
      <c r="E59" s="36">
        <f>67.41/E57</f>
        <v>0.24042371067836507</v>
      </c>
      <c r="F59" s="24"/>
    </row>
    <row r="60" spans="1:6" ht="25.5" x14ac:dyDescent="0.2">
      <c r="A60" s="16" t="s">
        <v>120</v>
      </c>
      <c r="B60" s="28" t="s">
        <v>121</v>
      </c>
      <c r="C60" s="17" t="s">
        <v>22</v>
      </c>
      <c r="D60" s="27"/>
      <c r="E60" s="27"/>
      <c r="F60" s="24"/>
    </row>
    <row r="61" spans="1:6" ht="25.5" x14ac:dyDescent="0.2">
      <c r="A61" s="16" t="s">
        <v>122</v>
      </c>
      <c r="B61" s="28" t="s">
        <v>123</v>
      </c>
      <c r="C61" s="17" t="s">
        <v>22</v>
      </c>
      <c r="D61" s="27"/>
      <c r="E61" s="27"/>
      <c r="F61" s="24"/>
    </row>
    <row r="62" spans="1:6" ht="38.25" x14ac:dyDescent="0.2">
      <c r="A62" s="16" t="s">
        <v>124</v>
      </c>
      <c r="B62" s="28" t="s">
        <v>125</v>
      </c>
      <c r="C62" s="17" t="s">
        <v>119</v>
      </c>
      <c r="D62" s="27"/>
      <c r="E62" s="27" t="s">
        <v>19</v>
      </c>
      <c r="F62" s="18" t="s">
        <v>19</v>
      </c>
    </row>
    <row r="63" spans="1:6" x14ac:dyDescent="0.2">
      <c r="D63" s="37"/>
      <c r="E63" s="37"/>
    </row>
    <row r="64" spans="1:6" x14ac:dyDescent="0.2">
      <c r="A64" s="38" t="s">
        <v>126</v>
      </c>
      <c r="B64" s="38"/>
      <c r="C64" s="38"/>
      <c r="D64" s="39"/>
      <c r="E64" s="39"/>
      <c r="F64" s="40"/>
    </row>
    <row r="65" spans="1:6" ht="42.75" customHeight="1" x14ac:dyDescent="0.2">
      <c r="A65" s="44" t="s">
        <v>127</v>
      </c>
      <c r="B65" s="44"/>
      <c r="C65" s="44"/>
      <c r="D65" s="44"/>
      <c r="E65" s="44"/>
      <c r="F65" s="44"/>
    </row>
    <row r="66" spans="1:6" ht="15.75" x14ac:dyDescent="0.2">
      <c r="A66" s="41"/>
      <c r="B66" s="41"/>
      <c r="C66" s="41"/>
      <c r="D66" s="41"/>
      <c r="E66" s="41"/>
      <c r="F66" s="42"/>
    </row>
    <row r="67" spans="1:6" ht="31.5" customHeight="1" x14ac:dyDescent="0.2">
      <c r="A67" s="44" t="s">
        <v>128</v>
      </c>
      <c r="B67" s="44"/>
      <c r="C67" s="44"/>
      <c r="D67" s="44"/>
      <c r="E67" s="44"/>
      <c r="F67" s="44"/>
    </row>
    <row r="68" spans="1:6" ht="15" customHeight="1" x14ac:dyDescent="0.2">
      <c r="A68" s="43"/>
      <c r="B68" s="43"/>
      <c r="C68" s="43"/>
      <c r="D68" s="43"/>
      <c r="E68" s="43"/>
      <c r="F68" s="43"/>
    </row>
    <row r="69" spans="1:6" ht="30.75" customHeight="1" x14ac:dyDescent="0.2">
      <c r="A69" s="44" t="s">
        <v>129</v>
      </c>
      <c r="B69" s="44"/>
      <c r="C69" s="44"/>
      <c r="D69" s="44"/>
      <c r="E69" s="44"/>
      <c r="F69" s="44"/>
    </row>
    <row r="70" spans="1:6" ht="15.75" x14ac:dyDescent="0.2">
      <c r="A70" s="41"/>
      <c r="B70" s="41"/>
      <c r="C70" s="41"/>
      <c r="D70" s="41"/>
      <c r="E70" s="41"/>
      <c r="F70" s="42"/>
    </row>
    <row r="71" spans="1:6" ht="34.5" customHeight="1" x14ac:dyDescent="0.2">
      <c r="A71" s="44" t="s">
        <v>130</v>
      </c>
      <c r="B71" s="44"/>
      <c r="C71" s="44"/>
      <c r="D71" s="44"/>
      <c r="E71" s="44"/>
      <c r="F71" s="44"/>
    </row>
    <row r="72" spans="1:6" ht="15.75" x14ac:dyDescent="0.2">
      <c r="A72" s="41"/>
      <c r="B72" s="41"/>
      <c r="C72" s="41"/>
      <c r="D72" s="41"/>
      <c r="E72" s="41"/>
      <c r="F72" s="42"/>
    </row>
    <row r="73" spans="1:6" ht="30.75" customHeight="1" x14ac:dyDescent="0.2">
      <c r="A73" s="44" t="s">
        <v>131</v>
      </c>
      <c r="B73" s="44"/>
      <c r="C73" s="44"/>
      <c r="D73" s="44"/>
      <c r="E73" s="44"/>
      <c r="F73" s="44"/>
    </row>
    <row r="74" spans="1:6" ht="15" customHeight="1" x14ac:dyDescent="0.2">
      <c r="A74" s="43"/>
      <c r="B74" s="43"/>
      <c r="C74" s="43"/>
      <c r="D74" s="43"/>
      <c r="E74" s="43"/>
      <c r="F74" s="43"/>
    </row>
  </sheetData>
  <autoFilter ref="A14:H62" xr:uid="{7B42A102-9E39-4C35-99CA-D4C2D19F353A}"/>
  <mergeCells count="14">
    <mergeCell ref="A5:F5"/>
    <mergeCell ref="C7:E7"/>
    <mergeCell ref="C8:E8"/>
    <mergeCell ref="C9:E9"/>
    <mergeCell ref="A12:A13"/>
    <mergeCell ref="B12:B13"/>
    <mergeCell ref="C12:C13"/>
    <mergeCell ref="D12:E12"/>
    <mergeCell ref="F12:F13"/>
    <mergeCell ref="A65:F65"/>
    <mergeCell ref="A67:F67"/>
    <mergeCell ref="A69:F69"/>
    <mergeCell ref="A71:F71"/>
    <mergeCell ref="A73:F73"/>
  </mergeCells>
  <pageMargins left="0.70866141732283472" right="0.70866141732283472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№2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2023-05-02T08:46:28Z</dcterms:created>
  <dcterms:modified xsi:type="dcterms:W3CDTF">2023-05-02T08:46:59Z</dcterms:modified>
</cp:coreProperties>
</file>