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форма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59" i="1" l="1"/>
  <c r="D57" i="1"/>
  <c r="D55" i="1"/>
  <c r="D53" i="1"/>
  <c r="D59" i="1" s="1"/>
  <c r="E48" i="1"/>
  <c r="E47" i="1"/>
  <c r="E46" i="1"/>
  <c r="E45" i="1"/>
  <c r="D45" i="1"/>
  <c r="E40" i="1"/>
  <c r="E39" i="1"/>
  <c r="D39" i="1"/>
  <c r="E37" i="1"/>
  <c r="D37" i="1"/>
  <c r="E36" i="1"/>
  <c r="D36" i="1"/>
  <c r="E34" i="1"/>
  <c r="D34" i="1"/>
  <c r="E33" i="1"/>
  <c r="D33" i="1"/>
  <c r="D30" i="1"/>
  <c r="E24" i="1"/>
  <c r="D24" i="1"/>
  <c r="E22" i="1"/>
  <c r="D22" i="1"/>
  <c r="E20" i="1"/>
  <c r="D20" i="1"/>
  <c r="E18" i="1"/>
  <c r="D18" i="1"/>
  <c r="D17" i="1" s="1"/>
  <c r="D16" i="1" l="1"/>
  <c r="E17" i="1"/>
  <c r="E30" i="1"/>
  <c r="D15" i="1" l="1"/>
  <c r="E16" i="1"/>
  <c r="E15" i="1" l="1"/>
</calcChain>
</file>

<file path=xl/sharedStrings.xml><?xml version="1.0" encoding="utf-8"?>
<sst xmlns="http://schemas.openxmlformats.org/spreadsheetml/2006/main" count="184" uniqueCount="133">
  <si>
    <t>Приложение 2</t>
  </si>
  <si>
    <t>к приказу Федеральной службы по тарифам</t>
  </si>
  <si>
    <t>от 24 октября 2014 г. № 1831-э</t>
  </si>
  <si>
    <t>Раскрытие информации о структуре и объемах затрат на оказание услуг по передаче электрической энергии сетевыми организациями, регулирование деятельности которых осуществляется методом долгосрочной индексации необходимой валовой выручки</t>
  </si>
  <si>
    <t>Наименование организации:</t>
  </si>
  <si>
    <t xml:space="preserve"> МУП "Электротепловые сети"</t>
  </si>
  <si>
    <t>ИНН:</t>
  </si>
  <si>
    <t>КПП:</t>
  </si>
  <si>
    <t>Долгосрочный период регулирования:</t>
  </si>
  <si>
    <t>-</t>
  </si>
  <si>
    <t>2020 гг.</t>
  </si>
  <si>
    <t>№ п/п</t>
  </si>
  <si>
    <t>Показатель</t>
  </si>
  <si>
    <t>ед. изм.</t>
  </si>
  <si>
    <t>Примечание3</t>
  </si>
  <si>
    <t>план1</t>
  </si>
  <si>
    <t>факт2</t>
  </si>
  <si>
    <t>I</t>
  </si>
  <si>
    <t>Структура затрат</t>
  </si>
  <si>
    <t>х</t>
  </si>
  <si>
    <t>%</t>
  </si>
  <si>
    <t>1</t>
  </si>
  <si>
    <t>Необходимая валовая выручка на содержание</t>
  </si>
  <si>
    <t>тыс. руб.</t>
  </si>
  <si>
    <t>1.1</t>
  </si>
  <si>
    <t>Подконтрольные расходы, всего</t>
  </si>
  <si>
    <t>1.1.1</t>
  </si>
  <si>
    <t>Материальные расходы, всего</t>
  </si>
  <si>
    <t>1.1.1.1</t>
  </si>
  <si>
    <t>в том числе на сырье, материалы, запасные части, инструмент, топливо</t>
  </si>
  <si>
    <t>1.1.1.2</t>
  </si>
  <si>
    <t>на ремонт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</si>
  <si>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</si>
  <si>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</si>
  <si>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</si>
  <si>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в том числе на ремонт</t>
  </si>
  <si>
    <t>1.1.2</t>
  </si>
  <si>
    <t>Фонд оплаты труда</t>
  </si>
  <si>
    <t>Превышение ФОТ связано с выходом сотрудников в выходные и праздничные дни в связи с аварийными ситуациями, а также численность персонала превышает установленное количество, связано с требованиями действующего законодательства.</t>
  </si>
  <si>
    <t>1.1.2.1</t>
  </si>
  <si>
    <t>1.1.3</t>
  </si>
  <si>
    <t>Прочие подконтрольные расходы (с расшифровкой)</t>
  </si>
  <si>
    <t>1.1.3.1</t>
  </si>
  <si>
    <t>в том числе прибыль на социальное развитие (включая социальные выплаты)</t>
  </si>
  <si>
    <t>1.1.3.2</t>
  </si>
  <si>
    <t>в том числе транспортные услуги</t>
  </si>
  <si>
    <t>1.1.3.3</t>
  </si>
  <si>
    <t>в том числе прочие расходы (с расшифровкой)4</t>
  </si>
  <si>
    <t>1.1.4</t>
  </si>
  <si>
    <t>Расходы на обслуживание операционных заемных средств в составе подконтрольных расходов</t>
  </si>
  <si>
    <t>1.1.5</t>
  </si>
  <si>
    <t>Расходы из прибыли в составе подконтрольных расходов</t>
  </si>
  <si>
    <t>1.2</t>
  </si>
  <si>
    <t>Неподконтрольные расходы, включенные в НВВ, всего</t>
  </si>
  <si>
    <t>1.2.1</t>
  </si>
  <si>
    <t>Оплата услуг ОАО «ФСК ЕЭС»</t>
  </si>
  <si>
    <t>1.2.2</t>
  </si>
  <si>
    <t>Расходы на оплату технологического присоединения к сетям смежной сетевой организации</t>
  </si>
  <si>
    <t>1.2.3</t>
  </si>
  <si>
    <t>Плата за аренду имущества</t>
  </si>
  <si>
    <t>Расходы увеличились в связи с арендой помещения под офис.</t>
  </si>
  <si>
    <t>1.2.4</t>
  </si>
  <si>
    <t>отчисления на социальные нужды</t>
  </si>
  <si>
    <t>Отклонение связано с уровнем ФОТ.</t>
  </si>
  <si>
    <t>1.2.5</t>
  </si>
  <si>
    <t>расходы на возврат и обслуживание долгосрочных заемных средств, направляемых на финансирование капитальных вложений</t>
  </si>
  <si>
    <t>1.2.6</t>
  </si>
  <si>
    <t>амортизация</t>
  </si>
  <si>
    <t>Фактический показатель превысел плановый, за счет увеличения стоимости основных средств.</t>
  </si>
  <si>
    <t>1.2.7</t>
  </si>
  <si>
    <t>прибыль на капитальные вложения</t>
  </si>
  <si>
    <t>Реализация инвестиционной программы</t>
  </si>
  <si>
    <t>1.2.8</t>
  </si>
  <si>
    <t>налог на прибыль</t>
  </si>
  <si>
    <t>1.2.9</t>
  </si>
  <si>
    <t>прочие налоги</t>
  </si>
  <si>
    <t>Увеличение налога на имущество, произошло за счет увеличения стоимости оновных средств.</t>
  </si>
  <si>
    <t>1.2.10</t>
  </si>
  <si>
    <t>Расходы сетевой организации, связанные с осуществлением технологического присоединеник электрическим сетям, не включенные в плату за технологическое присоединение</t>
  </si>
  <si>
    <t>1.2.10.1</t>
  </si>
  <si>
    <t>Справочно: «Количество льготных технологических присоединений»</t>
  </si>
  <si>
    <t>ед.</t>
  </si>
  <si>
    <t>1.2.11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</si>
  <si>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</si>
  <si>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1.2.12</t>
  </si>
  <si>
    <t xml:space="preserve">прочие неподконтрольные расходы (с расшифровкой) </t>
  </si>
  <si>
    <t>1.3</t>
  </si>
  <si>
    <t>недополученный по независящим причинам доход (+) / избыток средств, полученный в предыдущем периоде регулирования (–)</t>
  </si>
  <si>
    <t>II</t>
  </si>
  <si>
    <t>Справочно: расходы на ремонт, всего (пункт 1.1.1.2+пункт 1.1.2.1+пункт 1.1.3.1)</t>
  </si>
  <si>
    <t>III</t>
  </si>
  <si>
    <t>Необходимая валовая выручка на оплату технологического расхода (потерь) электроэнергии</t>
  </si>
  <si>
    <t>Справочно: Объем технологических потерь</t>
  </si>
  <si>
    <t>МВт·ч</t>
  </si>
  <si>
    <t>Справочно: 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</si>
  <si>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</si>
  <si>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</si>
  <si>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Х</t>
  </si>
  <si>
    <t>общее количество точек подключения на конец года</t>
  </si>
  <si>
    <t>шт.</t>
  </si>
  <si>
    <t>2</t>
  </si>
  <si>
    <t>Трансформаторная мощность подстанций, всего</t>
  </si>
  <si>
    <t>МВа</t>
  </si>
  <si>
    <t>2.n</t>
  </si>
  <si>
    <t>в том числе трансформаторная мощность подстанций на i уровне напряжения</t>
  </si>
  <si>
    <t>3</t>
  </si>
  <si>
    <t>Количество условных единиц по линиям электропередач, всего</t>
  </si>
  <si>
    <t>у. е.</t>
  </si>
  <si>
    <t>3.n</t>
  </si>
  <si>
    <t>в том числе количество условных единиц по линиям электропередач на i уровне напряжения</t>
  </si>
  <si>
    <t>4</t>
  </si>
  <si>
    <t>Количество условных единиц по подстанциям, всего</t>
  </si>
  <si>
    <t>4.n</t>
  </si>
  <si>
    <t>в том числе количество условных единиц по подстанциям на i уровне напряжения</t>
  </si>
  <si>
    <t>5</t>
  </si>
  <si>
    <t>Длина линий электропередач, всего</t>
  </si>
  <si>
    <t>км</t>
  </si>
  <si>
    <t>5.n</t>
  </si>
  <si>
    <t>в том числе длина линий электропередач на i уровне напряжения</t>
  </si>
  <si>
    <t>6</t>
  </si>
  <si>
    <t>Доля кабельных линий электропередач</t>
  </si>
  <si>
    <t>7</t>
  </si>
  <si>
    <t>Ввод в эксплуатацию новых объектов электросетевого комплекса на конец года</t>
  </si>
  <si>
    <t>7.1</t>
  </si>
  <si>
    <t>в том числе за счет платы за технологическое присоединение</t>
  </si>
  <si>
    <t>8</t>
  </si>
  <si>
    <t>норматив технологического расхода (потерь) электрической энергии, установленный Минэнерго России5</t>
  </si>
  <si>
    <t>Примечание:</t>
  </si>
  <si>
    <r>
      <t>1</t>
    </r>
    <r>
      <rPr>
        <sz val="11"/>
        <rFont val="Calibri"/>
        <family val="2"/>
        <charset val="204"/>
        <scheme val="minor"/>
      </rPr>
      <t> 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  </r>
  </si>
  <si>
    <r>
      <t>2</t>
    </r>
    <r>
      <rPr>
        <sz val="11"/>
        <rFont val="Calibri"/>
        <family val="2"/>
        <charset val="204"/>
        <scheme val="minor"/>
      </rPr>
      <t> 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  </r>
  </si>
  <si>
    <r>
      <t>3</t>
    </r>
    <r>
      <rPr>
        <sz val="11"/>
        <rFont val="Calibri"/>
        <family val="2"/>
        <charset val="204"/>
        <scheme val="minor"/>
      </rPr>
      <t> 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</si>
  <si>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r>
      <t>4</t>
    </r>
    <r>
      <rPr>
        <sz val="11"/>
        <rFont val="Calibri"/>
        <family val="2"/>
        <charset val="204"/>
        <scheme val="minor"/>
      </rPr>
      <t> 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1178.</t>
    </r>
  </si>
  <si>
    <r>
      <t>5</t>
    </r>
    <r>
      <rPr>
        <sz val="11"/>
        <rFont val="Calibri"/>
        <family val="2"/>
        <charset val="204"/>
        <scheme val="minor"/>
      </rPr>
      <t> 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</si>
</sst>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vertAlign val="superscript"/>
      <sz val="11"/>
      <name val="Calibri"/>
      <family val="2"/>
      <charset val="204"/>
      <scheme val="minor"/>
    </font>
    <font>
      <sz val="8"/>
      <name val="Arial"/>
      <family val="2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6" fillId="0" borderId="0"/>
    <xf numFmtId="164" fontId="7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3" fontId="3" fillId="0" borderId="0" xfId="1" applyFont="1" applyAlignment="1">
      <alignment horizontal="right" vertical="center"/>
    </xf>
    <xf numFmtId="9" fontId="0" fillId="0" borderId="0" xfId="0" applyNumberFormat="1"/>
    <xf numFmtId="0" fontId="0" fillId="0" borderId="0" xfId="0" applyFont="1" applyAlignment="1">
      <alignment wrapText="1"/>
    </xf>
    <xf numFmtId="43" fontId="0" fillId="0" borderId="0" xfId="1" applyFont="1" applyAlignment="1">
      <alignment vertical="center"/>
    </xf>
    <xf numFmtId="0" fontId="3" fillId="0" borderId="0" xfId="0" applyFont="1" applyAlignment="1">
      <alignment horizontal="left"/>
    </xf>
    <xf numFmtId="43" fontId="0" fillId="0" borderId="0" xfId="1" applyFont="1" applyBorder="1" applyAlignment="1">
      <alignment vertical="center"/>
    </xf>
    <xf numFmtId="0" fontId="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/>
    <xf numFmtId="43" fontId="3" fillId="0" borderId="0" xfId="1" applyFont="1" applyBorder="1" applyAlignment="1">
      <alignment vertical="center"/>
    </xf>
    <xf numFmtId="0" fontId="0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/>
    <xf numFmtId="0" fontId="1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3" fontId="3" fillId="0" borderId="4" xfId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9" fontId="3" fillId="0" borderId="6" xfId="0" applyNumberFormat="1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43" fontId="3" fillId="0" borderId="4" xfId="1" applyFont="1" applyBorder="1" applyAlignment="1">
      <alignment vertical="center"/>
    </xf>
    <xf numFmtId="4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3" fillId="0" borderId="4" xfId="0" applyFont="1" applyBorder="1" applyAlignment="1">
      <alignment vertical="center"/>
    </xf>
    <xf numFmtId="4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43" fontId="3" fillId="0" borderId="4" xfId="1" applyFont="1" applyBorder="1" applyAlignment="1">
      <alignment vertical="center" wrapText="1"/>
    </xf>
    <xf numFmtId="3" fontId="3" fillId="0" borderId="4" xfId="0" applyNumberFormat="1" applyFont="1" applyFill="1" applyBorder="1" applyAlignment="1">
      <alignment horizontal="center" vertical="center"/>
    </xf>
    <xf numFmtId="43" fontId="3" fillId="0" borderId="4" xfId="1" applyFont="1" applyFill="1" applyBorder="1" applyAlignment="1">
      <alignment vertical="center" wrapText="1"/>
    </xf>
    <xf numFmtId="43" fontId="3" fillId="0" borderId="4" xfId="1" applyFont="1" applyFill="1" applyBorder="1" applyAlignment="1">
      <alignment vertical="center"/>
    </xf>
    <xf numFmtId="9" fontId="3" fillId="0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0" fontId="5" fillId="0" borderId="0" xfId="0" applyFont="1" applyAlignment="1">
      <alignment horizontal="left" wrapText="1"/>
    </xf>
    <xf numFmtId="43" fontId="5" fillId="0" borderId="0" xfId="1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0" fillId="0" borderId="0" xfId="0" applyFont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3" fontId="4" fillId="0" borderId="4" xfId="1" applyFont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4" fontId="3" fillId="0" borderId="0" xfId="0" applyNumberFormat="1" applyFont="1" applyFill="1" applyAlignment="1">
      <alignment vertical="center"/>
    </xf>
  </cellXfs>
  <cellStyles count="4">
    <cellStyle name="Обычный" xfId="0" builtinId="0"/>
    <cellStyle name="Обычный 2" xfId="2"/>
    <cellStyle name="Финансовый" xfId="1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20\&#1056;&#1072;&#1079;&#1084;&#1077;&#1097;&#1077;&#1085;&#1080;&#1077;%20&#1085;&#1072;%20&#1089;&#1072;&#1081;&#1090;&#1077;\&#1057;&#1090;&#1088;&#1091;&#1082;&#1090;&#1091;&#1088;&#1072;%20&#1080;%20&#1086;&#1073;&#1098;&#1077;&#1084;%20&#1079;&#1072;&#1090;&#1088;&#1072;&#1090;%20&#1085;&#1072;%20&#1087;&#1088;&#1086;&#1080;&#1079;.%20&#1101;.&#1101;&#1085;&#1077;&#1088;\2021&#1075;\&#1069;&#1083;.&#1101;&#1085;&#1077;&#1088;&#107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Р"/>
      <sheetName val="90"/>
      <sheetName val="разбивка"/>
      <sheetName val="Потери"/>
      <sheetName val="90 тех. прис."/>
      <sheetName val="20"/>
      <sheetName val="25"/>
      <sheetName val="26"/>
      <sheetName val="91.02.банк. усл."/>
      <sheetName val="Анализ"/>
      <sheetName val="зарплата"/>
      <sheetName val="форма"/>
    </sheetNames>
    <sheetDataSet>
      <sheetData sheetId="0">
        <row r="18">
          <cell r="F18">
            <v>50749.300806166328</v>
          </cell>
        </row>
        <row r="22">
          <cell r="D22">
            <v>5317.1251875279995</v>
          </cell>
          <cell r="F22">
            <v>1521.7210867155611</v>
          </cell>
        </row>
        <row r="23">
          <cell r="D23">
            <v>5368.6896323949995</v>
          </cell>
          <cell r="F23">
            <v>270.25474648873609</v>
          </cell>
        </row>
        <row r="24">
          <cell r="D24">
            <v>5458.4893764889994</v>
          </cell>
          <cell r="F24">
            <v>12658.364840535129</v>
          </cell>
        </row>
        <row r="25">
          <cell r="D25">
            <v>4382.0856208820005</v>
          </cell>
          <cell r="F25">
            <v>1350.4482432060565</v>
          </cell>
        </row>
        <row r="52">
          <cell r="D52">
            <v>69.680000000000007</v>
          </cell>
          <cell r="F52">
            <v>236.44954508159054</v>
          </cell>
        </row>
        <row r="59">
          <cell r="D59">
            <v>623.15</v>
          </cell>
          <cell r="F59">
            <v>1109.3200007719865</v>
          </cell>
        </row>
        <row r="64">
          <cell r="D64">
            <v>1648.46</v>
          </cell>
          <cell r="F64">
            <v>3776.109527112942</v>
          </cell>
        </row>
        <row r="65">
          <cell r="D65">
            <v>574.92999999999995</v>
          </cell>
          <cell r="F65">
            <v>574.92999999999995</v>
          </cell>
        </row>
        <row r="71">
          <cell r="F71">
            <v>825.26640733446402</v>
          </cell>
        </row>
        <row r="72">
          <cell r="D72">
            <v>768.08</v>
          </cell>
          <cell r="F72">
            <v>3196.8706589198641</v>
          </cell>
        </row>
        <row r="94">
          <cell r="G94">
            <v>25229.565750000002</v>
          </cell>
        </row>
      </sheetData>
      <sheetData sheetId="1"/>
      <sheetData sheetId="2"/>
      <sheetData sheetId="3">
        <row r="68">
          <cell r="F68">
            <v>9202933</v>
          </cell>
          <cell r="H68">
            <v>25229565.756280005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workbookViewId="0">
      <selection activeCell="H80" sqref="H80"/>
    </sheetView>
  </sheetViews>
  <sheetFormatPr defaultRowHeight="15" x14ac:dyDescent="0.25"/>
  <cols>
    <col min="1" max="1" width="9.140625" style="1"/>
    <col min="2" max="2" width="38" style="1" customWidth="1"/>
    <col min="3" max="3" width="12.7109375" style="1" customWidth="1"/>
    <col min="4" max="4" width="13.5703125" style="1" customWidth="1"/>
    <col min="5" max="5" width="13.140625" style="1" customWidth="1"/>
    <col min="6" max="6" width="38.85546875" style="5" customWidth="1"/>
    <col min="8" max="8" width="12.42578125" customWidth="1"/>
    <col min="9" max="9" width="9.140625" style="3"/>
  </cols>
  <sheetData>
    <row r="1" spans="1:9" x14ac:dyDescent="0.25">
      <c r="F1" s="2" t="s">
        <v>0</v>
      </c>
    </row>
    <row r="2" spans="1:9" x14ac:dyDescent="0.25">
      <c r="F2" s="2" t="s">
        <v>1</v>
      </c>
    </row>
    <row r="3" spans="1:9" x14ac:dyDescent="0.25">
      <c r="F3" s="2" t="s">
        <v>2</v>
      </c>
    </row>
    <row r="5" spans="1:9" ht="35.25" customHeight="1" x14ac:dyDescent="0.25">
      <c r="A5" s="41" t="s">
        <v>3</v>
      </c>
      <c r="B5" s="41"/>
      <c r="C5" s="41"/>
      <c r="D5" s="41"/>
      <c r="E5" s="41"/>
      <c r="F5" s="41"/>
    </row>
    <row r="6" spans="1:9" x14ac:dyDescent="0.25">
      <c r="A6" s="4"/>
      <c r="B6" s="4"/>
      <c r="C6" s="4"/>
      <c r="D6" s="4"/>
      <c r="E6" s="4"/>
      <c r="F6" s="4"/>
    </row>
    <row r="7" spans="1:9" x14ac:dyDescent="0.25">
      <c r="A7" s="1" t="s">
        <v>4</v>
      </c>
      <c r="C7" s="42" t="s">
        <v>5</v>
      </c>
      <c r="D7" s="42"/>
      <c r="E7" s="42"/>
    </row>
    <row r="8" spans="1:9" x14ac:dyDescent="0.25">
      <c r="A8" s="6" t="s">
        <v>6</v>
      </c>
      <c r="C8" s="43">
        <v>7418012452</v>
      </c>
      <c r="D8" s="43"/>
      <c r="E8" s="43"/>
    </row>
    <row r="9" spans="1:9" x14ac:dyDescent="0.25">
      <c r="A9" s="6" t="s">
        <v>7</v>
      </c>
      <c r="C9" s="43">
        <v>741801001</v>
      </c>
      <c r="D9" s="43"/>
      <c r="E9" s="43"/>
      <c r="F9" s="7"/>
    </row>
    <row r="10" spans="1:9" x14ac:dyDescent="0.25">
      <c r="A10" s="6" t="s">
        <v>8</v>
      </c>
      <c r="C10" s="8">
        <v>2016</v>
      </c>
      <c r="D10" s="9" t="s">
        <v>9</v>
      </c>
      <c r="E10" s="10" t="s">
        <v>10</v>
      </c>
      <c r="F10" s="11"/>
    </row>
    <row r="11" spans="1:9" x14ac:dyDescent="0.25">
      <c r="A11" s="6"/>
      <c r="C11" s="12"/>
      <c r="D11" s="13"/>
      <c r="E11" s="14"/>
      <c r="F11" s="11"/>
    </row>
    <row r="12" spans="1:9" x14ac:dyDescent="0.25">
      <c r="A12" s="44" t="s">
        <v>11</v>
      </c>
      <c r="B12" s="46" t="s">
        <v>12</v>
      </c>
      <c r="C12" s="46" t="s">
        <v>13</v>
      </c>
      <c r="D12" s="46">
        <v>2020</v>
      </c>
      <c r="E12" s="46"/>
      <c r="F12" s="47" t="s">
        <v>14</v>
      </c>
    </row>
    <row r="13" spans="1:9" x14ac:dyDescent="0.25">
      <c r="A13" s="45"/>
      <c r="B13" s="46"/>
      <c r="C13" s="46"/>
      <c r="D13" s="15" t="s">
        <v>15</v>
      </c>
      <c r="E13" s="15" t="s">
        <v>16</v>
      </c>
      <c r="F13" s="47"/>
    </row>
    <row r="14" spans="1:9" x14ac:dyDescent="0.25">
      <c r="A14" s="16" t="s">
        <v>17</v>
      </c>
      <c r="B14" s="17" t="s">
        <v>18</v>
      </c>
      <c r="C14" s="17" t="s">
        <v>19</v>
      </c>
      <c r="D14" s="17" t="s">
        <v>19</v>
      </c>
      <c r="E14" s="17" t="s">
        <v>19</v>
      </c>
      <c r="F14" s="18" t="s">
        <v>19</v>
      </c>
      <c r="H14" s="19"/>
      <c r="I14" s="20"/>
    </row>
    <row r="15" spans="1:9" ht="30" x14ac:dyDescent="0.25">
      <c r="A15" s="21" t="s">
        <v>21</v>
      </c>
      <c r="B15" s="22" t="s">
        <v>22</v>
      </c>
      <c r="C15" s="23" t="s">
        <v>23</v>
      </c>
      <c r="D15" s="24">
        <f>D16+D30+D44</f>
        <v>23957.289817294</v>
      </c>
      <c r="E15" s="24">
        <f>E16+E30+E44</f>
        <v>25519.735056166326</v>
      </c>
      <c r="F15" s="25"/>
      <c r="H15" s="26"/>
      <c r="I15" s="27"/>
    </row>
    <row r="16" spans="1:9" x14ac:dyDescent="0.25">
      <c r="A16" s="16" t="s">
        <v>24</v>
      </c>
      <c r="B16" s="28" t="s">
        <v>25</v>
      </c>
      <c r="C16" s="17" t="s">
        <v>23</v>
      </c>
      <c r="D16" s="29">
        <f>D17+D22+D24+D28+D29</f>
        <v>20526.399817294001</v>
      </c>
      <c r="E16" s="29">
        <f>E17+E22+E24+E28+E29</f>
        <v>15800.788916945481</v>
      </c>
      <c r="F16" s="25"/>
      <c r="H16" s="26"/>
      <c r="I16" s="27"/>
    </row>
    <row r="17" spans="1:9" x14ac:dyDescent="0.25">
      <c r="A17" s="16" t="s">
        <v>26</v>
      </c>
      <c r="B17" s="28" t="s">
        <v>27</v>
      </c>
      <c r="C17" s="17" t="s">
        <v>23</v>
      </c>
      <c r="D17" s="29">
        <f>D18+D19+D20</f>
        <v>10685.824819923</v>
      </c>
      <c r="E17" s="29">
        <f>E18+E19+E20</f>
        <v>1791.9758332042973</v>
      </c>
      <c r="F17" s="25"/>
      <c r="H17" s="26"/>
      <c r="I17" s="27"/>
    </row>
    <row r="18" spans="1:9" ht="30" x14ac:dyDescent="0.25">
      <c r="A18" s="16" t="s">
        <v>28</v>
      </c>
      <c r="B18" s="30" t="s">
        <v>29</v>
      </c>
      <c r="C18" s="17" t="s">
        <v>23</v>
      </c>
      <c r="D18" s="29">
        <f>[1]БДР!D22+0.01</f>
        <v>5317.1351875279997</v>
      </c>
      <c r="E18" s="29">
        <f>[1]БДР!F22</f>
        <v>1521.7210867155611</v>
      </c>
      <c r="F18" s="25"/>
      <c r="H18" s="26"/>
      <c r="I18" s="27"/>
    </row>
    <row r="19" spans="1:9" x14ac:dyDescent="0.25">
      <c r="A19" s="16" t="s">
        <v>30</v>
      </c>
      <c r="B19" s="28" t="s">
        <v>31</v>
      </c>
      <c r="C19" s="17" t="s">
        <v>23</v>
      </c>
      <c r="D19" s="29"/>
      <c r="E19" s="29"/>
      <c r="F19" s="25"/>
      <c r="H19" s="26"/>
      <c r="I19" s="27"/>
    </row>
    <row r="20" spans="1:9" ht="75" x14ac:dyDescent="0.25">
      <c r="A20" s="16" t="s">
        <v>32</v>
      </c>
      <c r="B20" s="30" t="s">
        <v>33</v>
      </c>
      <c r="C20" s="17" t="s">
        <v>23</v>
      </c>
      <c r="D20" s="29">
        <f>[1]БДР!D23</f>
        <v>5368.6896323949995</v>
      </c>
      <c r="E20" s="29">
        <f>[1]БДР!F23</f>
        <v>270.25474648873609</v>
      </c>
      <c r="F20" s="25"/>
      <c r="H20" s="26"/>
      <c r="I20" s="27"/>
    </row>
    <row r="21" spans="1:9" x14ac:dyDescent="0.25">
      <c r="A21" s="16" t="s">
        <v>34</v>
      </c>
      <c r="B21" s="28" t="s">
        <v>35</v>
      </c>
      <c r="C21" s="17" t="s">
        <v>23</v>
      </c>
      <c r="D21" s="29"/>
      <c r="E21" s="29"/>
      <c r="F21" s="25"/>
      <c r="H21" s="26"/>
      <c r="I21" s="27"/>
    </row>
    <row r="22" spans="1:9" ht="105" x14ac:dyDescent="0.25">
      <c r="A22" s="16" t="s">
        <v>36</v>
      </c>
      <c r="B22" s="28" t="s">
        <v>37</v>
      </c>
      <c r="C22" s="17" t="s">
        <v>23</v>
      </c>
      <c r="D22" s="29">
        <f>[1]БДР!D24</f>
        <v>5458.4893764889994</v>
      </c>
      <c r="E22" s="29">
        <f>[1]БДР!F24</f>
        <v>12658.364840535129</v>
      </c>
      <c r="F22" s="31" t="s">
        <v>38</v>
      </c>
      <c r="H22" s="26"/>
      <c r="I22" s="27"/>
    </row>
    <row r="23" spans="1:9" x14ac:dyDescent="0.25">
      <c r="A23" s="16" t="s">
        <v>39</v>
      </c>
      <c r="B23" s="28" t="s">
        <v>35</v>
      </c>
      <c r="C23" s="17" t="s">
        <v>23</v>
      </c>
      <c r="D23" s="29"/>
      <c r="E23" s="29"/>
      <c r="F23" s="25"/>
      <c r="H23" s="26"/>
      <c r="I23" s="27"/>
    </row>
    <row r="24" spans="1:9" ht="30" x14ac:dyDescent="0.25">
      <c r="A24" s="16" t="s">
        <v>40</v>
      </c>
      <c r="B24" s="30" t="s">
        <v>41</v>
      </c>
      <c r="C24" s="17" t="s">
        <v>23</v>
      </c>
      <c r="D24" s="29">
        <f>[1]БДР!D25</f>
        <v>4382.0856208820005</v>
      </c>
      <c r="E24" s="29">
        <f>[1]БДР!F25</f>
        <v>1350.4482432060565</v>
      </c>
      <c r="F24" s="25"/>
      <c r="H24" s="26"/>
      <c r="I24" s="27"/>
    </row>
    <row r="25" spans="1:9" ht="45" x14ac:dyDescent="0.25">
      <c r="A25" s="16" t="s">
        <v>42</v>
      </c>
      <c r="B25" s="30" t="s">
        <v>43</v>
      </c>
      <c r="C25" s="17" t="s">
        <v>23</v>
      </c>
      <c r="D25" s="29"/>
      <c r="E25" s="29"/>
      <c r="F25" s="25"/>
      <c r="H25" s="26"/>
      <c r="I25" s="27"/>
    </row>
    <row r="26" spans="1:9" x14ac:dyDescent="0.25">
      <c r="A26" s="16" t="s">
        <v>44</v>
      </c>
      <c r="B26" s="28" t="s">
        <v>45</v>
      </c>
      <c r="C26" s="17" t="s">
        <v>23</v>
      </c>
      <c r="D26" s="29"/>
      <c r="E26" s="29"/>
      <c r="F26" s="25"/>
      <c r="H26" s="26"/>
      <c r="I26" s="27"/>
    </row>
    <row r="27" spans="1:9" ht="30" x14ac:dyDescent="0.25">
      <c r="A27" s="16" t="s">
        <v>46</v>
      </c>
      <c r="B27" s="30" t="s">
        <v>47</v>
      </c>
      <c r="C27" s="17" t="s">
        <v>23</v>
      </c>
      <c r="D27" s="29"/>
      <c r="E27" s="29"/>
      <c r="F27" s="25"/>
      <c r="H27" s="26"/>
      <c r="I27" s="27"/>
    </row>
    <row r="28" spans="1:9" ht="45" x14ac:dyDescent="0.25">
      <c r="A28" s="16" t="s">
        <v>48</v>
      </c>
      <c r="B28" s="30" t="s">
        <v>49</v>
      </c>
      <c r="C28" s="17" t="s">
        <v>23</v>
      </c>
      <c r="D28" s="29"/>
      <c r="E28" s="29"/>
      <c r="F28" s="25"/>
      <c r="H28" s="26"/>
      <c r="I28" s="27"/>
    </row>
    <row r="29" spans="1:9" ht="30" x14ac:dyDescent="0.25">
      <c r="A29" s="16" t="s">
        <v>50</v>
      </c>
      <c r="B29" s="30" t="s">
        <v>51</v>
      </c>
      <c r="C29" s="17" t="s">
        <v>23</v>
      </c>
      <c r="D29" s="29"/>
      <c r="E29" s="29"/>
      <c r="F29" s="25"/>
      <c r="H29" s="26"/>
      <c r="I29" s="27"/>
    </row>
    <row r="30" spans="1:9" ht="30" x14ac:dyDescent="0.25">
      <c r="A30" s="16" t="s">
        <v>52</v>
      </c>
      <c r="B30" s="30" t="s">
        <v>53</v>
      </c>
      <c r="C30" s="17" t="s">
        <v>23</v>
      </c>
      <c r="D30" s="29">
        <f>D31+D32+D33+D34+D35+D36+D37+D38+D39+D40+D42+D43</f>
        <v>3734.6400000000003</v>
      </c>
      <c r="E30" s="29">
        <f>E31+E32+E33+E34+E35+E36+E37+E38+E39+E40+E42+E43</f>
        <v>9718.9461392208468</v>
      </c>
      <c r="F30" s="25"/>
      <c r="H30" s="26"/>
      <c r="I30" s="27"/>
    </row>
    <row r="31" spans="1:9" x14ac:dyDescent="0.25">
      <c r="A31" s="16" t="s">
        <v>54</v>
      </c>
      <c r="B31" s="28" t="s">
        <v>55</v>
      </c>
      <c r="C31" s="17" t="s">
        <v>23</v>
      </c>
      <c r="D31" s="29"/>
      <c r="E31" s="29"/>
      <c r="F31" s="25"/>
      <c r="H31" s="26"/>
      <c r="I31" s="27"/>
    </row>
    <row r="32" spans="1:9" ht="45" x14ac:dyDescent="0.25">
      <c r="A32" s="16" t="s">
        <v>56</v>
      </c>
      <c r="B32" s="30" t="s">
        <v>57</v>
      </c>
      <c r="C32" s="17" t="s">
        <v>23</v>
      </c>
      <c r="D32" s="29"/>
      <c r="E32" s="29"/>
      <c r="F32" s="25"/>
      <c r="H32" s="26"/>
      <c r="I32" s="27"/>
    </row>
    <row r="33" spans="1:9" ht="30" x14ac:dyDescent="0.25">
      <c r="A33" s="16" t="s">
        <v>58</v>
      </c>
      <c r="B33" s="28" t="s">
        <v>59</v>
      </c>
      <c r="C33" s="17" t="s">
        <v>23</v>
      </c>
      <c r="D33" s="29">
        <f>[1]БДР!D52</f>
        <v>69.680000000000007</v>
      </c>
      <c r="E33" s="29">
        <f>[1]БДР!F52</f>
        <v>236.44954508159054</v>
      </c>
      <c r="F33" s="31" t="s">
        <v>60</v>
      </c>
      <c r="H33" s="26"/>
      <c r="I33" s="27"/>
    </row>
    <row r="34" spans="1:9" x14ac:dyDescent="0.25">
      <c r="A34" s="16" t="s">
        <v>61</v>
      </c>
      <c r="B34" s="28" t="s">
        <v>62</v>
      </c>
      <c r="C34" s="17" t="s">
        <v>23</v>
      </c>
      <c r="D34" s="29">
        <f>[1]БДР!D64</f>
        <v>1648.46</v>
      </c>
      <c r="E34" s="29">
        <f>[1]БДР!F64</f>
        <v>3776.109527112942</v>
      </c>
      <c r="F34" s="31" t="s">
        <v>63</v>
      </c>
      <c r="H34" s="26"/>
      <c r="I34" s="27"/>
    </row>
    <row r="35" spans="1:9" ht="60" x14ac:dyDescent="0.25">
      <c r="A35" s="16" t="s">
        <v>64</v>
      </c>
      <c r="B35" s="30" t="s">
        <v>65</v>
      </c>
      <c r="C35" s="17" t="s">
        <v>23</v>
      </c>
      <c r="D35" s="29"/>
      <c r="E35" s="29"/>
      <c r="F35" s="25"/>
      <c r="H35" s="26"/>
      <c r="I35" s="27"/>
    </row>
    <row r="36" spans="1:9" ht="45" x14ac:dyDescent="0.25">
      <c r="A36" s="16" t="s">
        <v>66</v>
      </c>
      <c r="B36" s="28" t="s">
        <v>67</v>
      </c>
      <c r="C36" s="17" t="s">
        <v>23</v>
      </c>
      <c r="D36" s="29">
        <f>[1]БДР!D72</f>
        <v>768.08</v>
      </c>
      <c r="E36" s="29">
        <f>[1]БДР!F72</f>
        <v>3196.8706589198641</v>
      </c>
      <c r="F36" s="31" t="s">
        <v>68</v>
      </c>
      <c r="H36" s="26"/>
      <c r="I36" s="27"/>
    </row>
    <row r="37" spans="1:9" ht="30" x14ac:dyDescent="0.25">
      <c r="A37" s="16" t="s">
        <v>69</v>
      </c>
      <c r="B37" s="28" t="s">
        <v>70</v>
      </c>
      <c r="C37" s="17" t="s">
        <v>23</v>
      </c>
      <c r="D37" s="29">
        <f>[1]БДР!D65</f>
        <v>574.92999999999995</v>
      </c>
      <c r="E37" s="29">
        <f>[1]БДР!F65</f>
        <v>574.92999999999995</v>
      </c>
      <c r="F37" s="31" t="s">
        <v>71</v>
      </c>
      <c r="H37" s="26"/>
      <c r="I37" s="27"/>
    </row>
    <row r="38" spans="1:9" x14ac:dyDescent="0.25">
      <c r="A38" s="16" t="s">
        <v>72</v>
      </c>
      <c r="B38" s="28" t="s">
        <v>73</v>
      </c>
      <c r="C38" s="17" t="s">
        <v>23</v>
      </c>
      <c r="D38" s="29"/>
      <c r="E38" s="29"/>
      <c r="F38" s="25"/>
      <c r="H38" s="26"/>
      <c r="I38" s="27"/>
    </row>
    <row r="39" spans="1:9" ht="45" x14ac:dyDescent="0.25">
      <c r="A39" s="16" t="s">
        <v>74</v>
      </c>
      <c r="B39" s="28" t="s">
        <v>75</v>
      </c>
      <c r="C39" s="17" t="s">
        <v>23</v>
      </c>
      <c r="D39" s="29">
        <f>[1]БДР!D59</f>
        <v>623.15</v>
      </c>
      <c r="E39" s="29">
        <f>[1]БДР!F59</f>
        <v>1109.3200007719865</v>
      </c>
      <c r="F39" s="31" t="s">
        <v>76</v>
      </c>
      <c r="H39" s="26"/>
      <c r="I39" s="27"/>
    </row>
    <row r="40" spans="1:9" ht="90" x14ac:dyDescent="0.25">
      <c r="A40" s="16" t="s">
        <v>77</v>
      </c>
      <c r="B40" s="30" t="s">
        <v>78</v>
      </c>
      <c r="C40" s="17" t="s">
        <v>23</v>
      </c>
      <c r="D40" s="29">
        <v>50.34</v>
      </c>
      <c r="E40" s="29">
        <f>[1]БДР!F71</f>
        <v>825.26640733446402</v>
      </c>
      <c r="F40" s="25"/>
      <c r="H40" s="26"/>
      <c r="I40" s="27"/>
    </row>
    <row r="41" spans="1:9" ht="30" x14ac:dyDescent="0.25">
      <c r="A41" s="16" t="s">
        <v>79</v>
      </c>
      <c r="B41" s="30" t="s">
        <v>80</v>
      </c>
      <c r="C41" s="17" t="s">
        <v>81</v>
      </c>
      <c r="D41" s="29"/>
      <c r="E41" s="29"/>
      <c r="F41" s="25"/>
      <c r="H41" s="26"/>
      <c r="I41" s="27"/>
    </row>
    <row r="42" spans="1:9" ht="156" customHeight="1" x14ac:dyDescent="0.25">
      <c r="A42" s="16" t="s">
        <v>82</v>
      </c>
      <c r="B42" s="30" t="s">
        <v>83</v>
      </c>
      <c r="C42" s="17" t="s">
        <v>23</v>
      </c>
      <c r="D42" s="29"/>
      <c r="E42" s="29"/>
      <c r="F42" s="25"/>
      <c r="H42" s="26"/>
      <c r="I42" s="27"/>
    </row>
    <row r="43" spans="1:9" ht="30" x14ac:dyDescent="0.25">
      <c r="A43" s="16" t="s">
        <v>84</v>
      </c>
      <c r="B43" s="30" t="s">
        <v>85</v>
      </c>
      <c r="C43" s="17" t="s">
        <v>23</v>
      </c>
      <c r="D43" s="29"/>
      <c r="E43" s="29"/>
      <c r="F43" s="25"/>
      <c r="H43" s="26"/>
      <c r="I43" s="27"/>
    </row>
    <row r="44" spans="1:9" ht="60" x14ac:dyDescent="0.25">
      <c r="A44" s="16" t="s">
        <v>86</v>
      </c>
      <c r="B44" s="30" t="s">
        <v>87</v>
      </c>
      <c r="C44" s="17" t="s">
        <v>23</v>
      </c>
      <c r="D44" s="29">
        <v>-303.75</v>
      </c>
      <c r="E44" s="29"/>
      <c r="F44" s="25"/>
      <c r="H44" s="26"/>
      <c r="I44" s="27"/>
    </row>
    <row r="45" spans="1:9" ht="33.75" customHeight="1" x14ac:dyDescent="0.25">
      <c r="A45" s="16" t="s">
        <v>88</v>
      </c>
      <c r="B45" s="30" t="s">
        <v>89</v>
      </c>
      <c r="C45" s="17" t="s">
        <v>23</v>
      </c>
      <c r="D45" s="29">
        <f>D19+D23+D25</f>
        <v>0</v>
      </c>
      <c r="E45" s="29">
        <f>E19+E23+E25</f>
        <v>0</v>
      </c>
      <c r="F45" s="25"/>
      <c r="H45" s="26"/>
      <c r="I45" s="27"/>
    </row>
    <row r="46" spans="1:9" ht="45" x14ac:dyDescent="0.25">
      <c r="A46" s="16" t="s">
        <v>90</v>
      </c>
      <c r="B46" s="30" t="s">
        <v>91</v>
      </c>
      <c r="C46" s="17" t="s">
        <v>23</v>
      </c>
      <c r="D46" s="29">
        <v>23504.78</v>
      </c>
      <c r="E46" s="29">
        <f>[1]БДР!G94</f>
        <v>25229.565750000002</v>
      </c>
      <c r="F46" s="25"/>
      <c r="H46" s="26"/>
      <c r="I46" s="27"/>
    </row>
    <row r="47" spans="1:9" ht="30" x14ac:dyDescent="0.25">
      <c r="A47" s="16" t="s">
        <v>24</v>
      </c>
      <c r="B47" s="30" t="s">
        <v>92</v>
      </c>
      <c r="C47" s="17" t="s">
        <v>93</v>
      </c>
      <c r="D47" s="29">
        <v>9.0744000000000007</v>
      </c>
      <c r="E47" s="29">
        <f>[1]Потери!F68/1000000</f>
        <v>9.2029329999999998</v>
      </c>
      <c r="F47" s="31"/>
    </row>
    <row r="48" spans="1:9" ht="75" x14ac:dyDescent="0.25">
      <c r="A48" s="16" t="s">
        <v>52</v>
      </c>
      <c r="B48" s="30" t="s">
        <v>94</v>
      </c>
      <c r="C48" s="17" t="s">
        <v>23</v>
      </c>
      <c r="D48" s="29">
        <v>2.59023</v>
      </c>
      <c r="E48" s="29">
        <f>[1]Потери!H68/[1]Потери!F68</f>
        <v>2.7414701113525441</v>
      </c>
      <c r="F48" s="25"/>
    </row>
    <row r="49" spans="1:6" ht="90" x14ac:dyDescent="0.25">
      <c r="A49" s="16" t="s">
        <v>95</v>
      </c>
      <c r="B49" s="30" t="s">
        <v>96</v>
      </c>
      <c r="C49" s="17" t="s">
        <v>97</v>
      </c>
      <c r="D49" s="29" t="s">
        <v>97</v>
      </c>
      <c r="E49" s="29" t="s">
        <v>97</v>
      </c>
      <c r="F49" s="18" t="s">
        <v>97</v>
      </c>
    </row>
    <row r="50" spans="1:6" ht="30" x14ac:dyDescent="0.25">
      <c r="A50" s="16" t="s">
        <v>21</v>
      </c>
      <c r="B50" s="30" t="s">
        <v>98</v>
      </c>
      <c r="C50" s="17" t="s">
        <v>99</v>
      </c>
      <c r="D50" s="32">
        <v>6593</v>
      </c>
      <c r="E50" s="32">
        <v>6263</v>
      </c>
      <c r="F50" s="33"/>
    </row>
    <row r="51" spans="1:6" ht="30" x14ac:dyDescent="0.25">
      <c r="A51" s="16" t="s">
        <v>100</v>
      </c>
      <c r="B51" s="30" t="s">
        <v>101</v>
      </c>
      <c r="C51" s="17" t="s">
        <v>102</v>
      </c>
      <c r="D51" s="29">
        <v>35.93</v>
      </c>
      <c r="E51" s="29">
        <v>41.145000000000003</v>
      </c>
      <c r="F51" s="34"/>
    </row>
    <row r="52" spans="1:6" ht="45" x14ac:dyDescent="0.25">
      <c r="A52" s="16" t="s">
        <v>103</v>
      </c>
      <c r="B52" s="30" t="s">
        <v>104</v>
      </c>
      <c r="C52" s="17" t="s">
        <v>102</v>
      </c>
      <c r="D52" s="29"/>
      <c r="E52" s="29"/>
      <c r="F52" s="25"/>
    </row>
    <row r="53" spans="1:6" ht="30" x14ac:dyDescent="0.25">
      <c r="A53" s="16" t="s">
        <v>105</v>
      </c>
      <c r="B53" s="30" t="s">
        <v>106</v>
      </c>
      <c r="C53" s="17" t="s">
        <v>107</v>
      </c>
      <c r="D53" s="29">
        <f>623.579+14.395</f>
        <v>637.97399999999993</v>
      </c>
      <c r="E53" s="29">
        <v>592.5</v>
      </c>
      <c r="F53" s="31"/>
    </row>
    <row r="54" spans="1:6" ht="45" x14ac:dyDescent="0.25">
      <c r="A54" s="16" t="s">
        <v>108</v>
      </c>
      <c r="B54" s="30" t="s">
        <v>109</v>
      </c>
      <c r="C54" s="17" t="s">
        <v>107</v>
      </c>
      <c r="D54" s="29"/>
      <c r="E54" s="29"/>
      <c r="F54" s="25"/>
    </row>
    <row r="55" spans="1:6" ht="30" x14ac:dyDescent="0.25">
      <c r="A55" s="16" t="s">
        <v>110</v>
      </c>
      <c r="B55" s="30" t="s">
        <v>111</v>
      </c>
      <c r="C55" s="17" t="s">
        <v>107</v>
      </c>
      <c r="D55" s="29">
        <f>449.57+14.395</f>
        <v>463.96499999999997</v>
      </c>
      <c r="E55" s="29">
        <v>618.79999999999995</v>
      </c>
      <c r="F55" s="25"/>
    </row>
    <row r="56" spans="1:6" ht="45" x14ac:dyDescent="0.25">
      <c r="A56" s="16" t="s">
        <v>112</v>
      </c>
      <c r="B56" s="30" t="s">
        <v>113</v>
      </c>
      <c r="C56" s="17" t="s">
        <v>107</v>
      </c>
      <c r="D56" s="29"/>
      <c r="E56" s="29"/>
      <c r="F56" s="25"/>
    </row>
    <row r="57" spans="1:6" x14ac:dyDescent="0.25">
      <c r="A57" s="16" t="s">
        <v>114</v>
      </c>
      <c r="B57" s="28" t="s">
        <v>115</v>
      </c>
      <c r="C57" s="17" t="s">
        <v>116</v>
      </c>
      <c r="D57" s="29">
        <f>271.86</f>
        <v>271.86</v>
      </c>
      <c r="E57" s="29">
        <v>280.37</v>
      </c>
      <c r="F57" s="25"/>
    </row>
    <row r="58" spans="1:6" ht="45" x14ac:dyDescent="0.25">
      <c r="A58" s="16" t="s">
        <v>117</v>
      </c>
      <c r="B58" s="30" t="s">
        <v>118</v>
      </c>
      <c r="C58" s="17" t="s">
        <v>116</v>
      </c>
      <c r="D58" s="29"/>
      <c r="E58" s="29"/>
      <c r="F58" s="25"/>
    </row>
    <row r="59" spans="1:6" x14ac:dyDescent="0.25">
      <c r="A59" s="16" t="s">
        <v>119</v>
      </c>
      <c r="B59" s="28" t="s">
        <v>120</v>
      </c>
      <c r="C59" s="17" t="s">
        <v>20</v>
      </c>
      <c r="D59" s="35">
        <f>D53/(D53+D55)</f>
        <v>0.57895582241848231</v>
      </c>
      <c r="E59" s="35">
        <f>E53/(E53+E55)</f>
        <v>0.48914389498885497</v>
      </c>
      <c r="F59" s="25"/>
    </row>
    <row r="60" spans="1:6" ht="45" x14ac:dyDescent="0.25">
      <c r="A60" s="16" t="s">
        <v>121</v>
      </c>
      <c r="B60" s="30" t="s">
        <v>122</v>
      </c>
      <c r="C60" s="17" t="s">
        <v>23</v>
      </c>
      <c r="D60" s="29"/>
      <c r="E60" s="29"/>
      <c r="F60" s="25"/>
    </row>
    <row r="61" spans="1:6" ht="30" x14ac:dyDescent="0.25">
      <c r="A61" s="16" t="s">
        <v>123</v>
      </c>
      <c r="B61" s="30" t="s">
        <v>124</v>
      </c>
      <c r="C61" s="17" t="s">
        <v>23</v>
      </c>
      <c r="D61" s="29"/>
      <c r="E61" s="29"/>
      <c r="F61" s="25"/>
    </row>
    <row r="62" spans="1:6" ht="45" x14ac:dyDescent="0.25">
      <c r="A62" s="16" t="s">
        <v>125</v>
      </c>
      <c r="B62" s="30" t="s">
        <v>126</v>
      </c>
      <c r="C62" s="17" t="s">
        <v>20</v>
      </c>
      <c r="D62" s="29"/>
      <c r="E62" s="29" t="s">
        <v>19</v>
      </c>
      <c r="F62" s="18" t="s">
        <v>19</v>
      </c>
    </row>
    <row r="63" spans="1:6" x14ac:dyDescent="0.25">
      <c r="D63" s="48"/>
      <c r="E63" s="48"/>
    </row>
    <row r="64" spans="1:6" x14ac:dyDescent="0.25">
      <c r="A64" s="36" t="s">
        <v>127</v>
      </c>
      <c r="B64" s="36"/>
      <c r="C64" s="36"/>
      <c r="D64" s="49"/>
      <c r="E64" s="49"/>
      <c r="F64" s="37"/>
    </row>
    <row r="65" spans="1:6" x14ac:dyDescent="0.25">
      <c r="A65" s="40" t="s">
        <v>128</v>
      </c>
      <c r="B65" s="40"/>
      <c r="C65" s="40"/>
      <c r="D65" s="40"/>
      <c r="E65" s="40"/>
      <c r="F65" s="40"/>
    </row>
    <row r="66" spans="1:6" x14ac:dyDescent="0.25">
      <c r="A66" s="40"/>
      <c r="B66" s="40"/>
      <c r="C66" s="40"/>
      <c r="D66" s="40"/>
      <c r="E66" s="40"/>
      <c r="F66" s="40"/>
    </row>
    <row r="67" spans="1:6" x14ac:dyDescent="0.25">
      <c r="A67" s="40"/>
      <c r="B67" s="40"/>
      <c r="C67" s="40"/>
      <c r="D67" s="40"/>
      <c r="E67" s="40"/>
      <c r="F67" s="40"/>
    </row>
    <row r="68" spans="1:6" x14ac:dyDescent="0.25">
      <c r="A68" s="40"/>
      <c r="B68" s="40"/>
      <c r="C68" s="40"/>
      <c r="D68" s="40"/>
      <c r="E68" s="40"/>
      <c r="F68" s="40"/>
    </row>
    <row r="69" spans="1:6" x14ac:dyDescent="0.25">
      <c r="A69" s="40"/>
      <c r="B69" s="40"/>
      <c r="C69" s="40"/>
      <c r="D69" s="40"/>
      <c r="E69" s="40"/>
      <c r="F69" s="40"/>
    </row>
    <row r="70" spans="1:6" ht="6.75" customHeight="1" x14ac:dyDescent="0.25">
      <c r="A70" s="40"/>
      <c r="B70" s="40"/>
      <c r="C70" s="40"/>
      <c r="D70" s="40"/>
      <c r="E70" s="40"/>
      <c r="F70" s="40"/>
    </row>
    <row r="71" spans="1:6" hidden="1" x14ac:dyDescent="0.25">
      <c r="A71" s="40"/>
      <c r="B71" s="40"/>
      <c r="C71" s="40"/>
      <c r="D71" s="40"/>
      <c r="E71" s="40"/>
      <c r="F71" s="40"/>
    </row>
    <row r="72" spans="1:6" ht="17.25" x14ac:dyDescent="0.25">
      <c r="A72" s="38"/>
      <c r="B72" s="38"/>
      <c r="C72" s="38"/>
      <c r="D72" s="38"/>
      <c r="E72" s="38"/>
      <c r="F72" s="39"/>
    </row>
    <row r="73" spans="1:6" x14ac:dyDescent="0.25">
      <c r="A73" s="40" t="s">
        <v>129</v>
      </c>
      <c r="B73" s="40"/>
      <c r="C73" s="40"/>
      <c r="D73" s="40"/>
      <c r="E73" s="40"/>
      <c r="F73" s="40"/>
    </row>
    <row r="74" spans="1:6" x14ac:dyDescent="0.25">
      <c r="A74" s="40"/>
      <c r="B74" s="40"/>
      <c r="C74" s="40"/>
      <c r="D74" s="40"/>
      <c r="E74" s="40"/>
      <c r="F74" s="40"/>
    </row>
    <row r="75" spans="1:6" x14ac:dyDescent="0.25">
      <c r="A75" s="40" t="s">
        <v>130</v>
      </c>
      <c r="B75" s="40"/>
      <c r="C75" s="40"/>
      <c r="D75" s="40"/>
      <c r="E75" s="40"/>
      <c r="F75" s="40"/>
    </row>
    <row r="76" spans="1:6" x14ac:dyDescent="0.25">
      <c r="A76" s="40"/>
      <c r="B76" s="40"/>
      <c r="C76" s="40"/>
      <c r="D76" s="40"/>
      <c r="E76" s="40"/>
      <c r="F76" s="40"/>
    </row>
    <row r="77" spans="1:6" ht="17.25" x14ac:dyDescent="0.25">
      <c r="A77" s="38"/>
      <c r="B77" s="38"/>
      <c r="C77" s="38"/>
      <c r="D77" s="38"/>
      <c r="E77" s="38"/>
      <c r="F77" s="39"/>
    </row>
    <row r="78" spans="1:6" x14ac:dyDescent="0.25">
      <c r="A78" s="40" t="s">
        <v>131</v>
      </c>
      <c r="B78" s="40"/>
      <c r="C78" s="40"/>
      <c r="D78" s="40"/>
      <c r="E78" s="40"/>
      <c r="F78" s="40"/>
    </row>
    <row r="79" spans="1:6" x14ac:dyDescent="0.25">
      <c r="A79" s="40"/>
      <c r="B79" s="40"/>
      <c r="C79" s="40"/>
      <c r="D79" s="40"/>
      <c r="E79" s="40"/>
      <c r="F79" s="40"/>
    </row>
    <row r="80" spans="1:6" ht="17.25" x14ac:dyDescent="0.25">
      <c r="A80" s="38"/>
      <c r="B80" s="38"/>
      <c r="C80" s="38"/>
      <c r="D80" s="38"/>
      <c r="E80" s="38"/>
      <c r="F80" s="39"/>
    </row>
    <row r="81" spans="1:6" x14ac:dyDescent="0.25">
      <c r="A81" s="40" t="s">
        <v>132</v>
      </c>
      <c r="B81" s="40"/>
      <c r="C81" s="40"/>
      <c r="D81" s="40"/>
      <c r="E81" s="40"/>
      <c r="F81" s="40"/>
    </row>
    <row r="82" spans="1:6" x14ac:dyDescent="0.25">
      <c r="A82" s="40"/>
      <c r="B82" s="40"/>
      <c r="C82" s="40"/>
      <c r="D82" s="40"/>
      <c r="E82" s="40"/>
      <c r="F82" s="40"/>
    </row>
  </sheetData>
  <mergeCells count="14">
    <mergeCell ref="A5:F5"/>
    <mergeCell ref="C7:E7"/>
    <mergeCell ref="C8:E8"/>
    <mergeCell ref="C9:E9"/>
    <mergeCell ref="A12:A13"/>
    <mergeCell ref="B12:B13"/>
    <mergeCell ref="C12:C13"/>
    <mergeCell ref="D12:E12"/>
    <mergeCell ref="F12:F13"/>
    <mergeCell ref="A65:F71"/>
    <mergeCell ref="A73:F74"/>
    <mergeCell ref="A75:F76"/>
    <mergeCell ref="A78:F79"/>
    <mergeCell ref="A81:F8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2021-04-14T12:51:45Z</dcterms:created>
  <dcterms:modified xsi:type="dcterms:W3CDTF">2021-04-14T12:53:25Z</dcterms:modified>
</cp:coreProperties>
</file>