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3_Форма раскрытия информации" sheetId="1" r:id="rId1"/>
  </sheets>
  <externalReferences>
    <externalReference r:id="rId2"/>
    <externalReference r:id="rId3"/>
    <externalReference r:id="rId4"/>
  </externalReferences>
  <definedNames>
    <definedName name="__IntlFixup" hidden="1">TRUE</definedName>
    <definedName name="_IDОтчета">178174</definedName>
    <definedName name="_IDШаблона">178176</definedName>
    <definedName name="_Order1" hidden="1">255</definedName>
    <definedName name="_Order2" hidden="1">255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nscount" hidden="1">1</definedName>
    <definedName name="AS2DocOpenMode" hidden="1">"AS2DocumentBrowse"</definedName>
    <definedName name="AS2NamedRange" hidden="1">5</definedName>
    <definedName name="Button_1">"НоваяОборотка_Лист1_Таблица"</definedName>
    <definedName name="CHECK_LINK_RANGE_1">"Калькуляция!$I$11:$I$132"</definedName>
    <definedName name="DemoDate">"test"</definedName>
    <definedName name="FIRST_PERIOD_IN_LT">[1]Титульный!$E$19</definedName>
    <definedName name="god">[1]Титульный!$E$23</definedName>
    <definedName name="HTML_CodePage" hidden="1">1251</definedName>
    <definedName name="HTML_Control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>FALSE</definedName>
    <definedName name="HTML_LineBefore">FALSE</definedName>
    <definedName name="HTML_Name" hidden="1">"Федецкий И.И."</definedName>
    <definedName name="HTML_OBDlg2">TRUE</definedName>
    <definedName name="HTML_OBDlg4">TRUE</definedName>
    <definedName name="HTML_OS" hidden="1">0</definedName>
    <definedName name="HTML_PathFileMac" hidden="1">"MacOS 9.1:Desktop Folder:Окончательные Матрицы:MyHTML.html"</definedName>
    <definedName name="HTML_Title" hidden="1">"Климатические зоны Томской области"</definedName>
    <definedName name="INFORMATION_TO_LIST">[1]TECHSHEET!$N$36:$N$37</definedName>
    <definedName name="INN">[1]Титульный!$E$13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EY">"tet"</definedName>
    <definedName name="KPP">[1]Титульный!$E$14</definedName>
    <definedName name="LEVEL_VOLTAGE">[1]TECHSHEET!$N$21:$N$25</definedName>
    <definedName name="limcount" hidden="1">1</definedName>
    <definedName name="logic">[1]TECHSHEET!$O$10:$O$11</definedName>
    <definedName name="MmExcelLinker_6E24F10A_D93B_4197_A91F_1E8C46B84DD5">РТ передача [2]ээ!$I$76:$I$76</definedName>
    <definedName name="MO_LIST_45">[1]REESTR_MO!#REF!</definedName>
    <definedName name="MO_LIST_46">[1]REESTR_MO!#REF!</definedName>
    <definedName name="MO_LIST_47">[1]REESTR_MO!#REF!</definedName>
    <definedName name="MO_LIST_48">[1]REESTR_MO!#REF!</definedName>
    <definedName name="MO_LIST_49">[1]REESTR_MO!#REF!</definedName>
    <definedName name="MO_LIST_50">[1]REESTR_MO!#REF!</definedName>
    <definedName name="MO_LIST_51">[1]REESTR_MO!#REF!</definedName>
    <definedName name="MO_LIST_52">[1]REESTR_MO!#REF!</definedName>
    <definedName name="MO_LIST_53">[1]REESTR_MO!#REF!</definedName>
    <definedName name="MO_LIST_54">[1]REESTR_MO!#REF!</definedName>
    <definedName name="MO_LIST_55">[1]REESTR_MO!#REF!</definedName>
    <definedName name="MO_LIST_56">[1]REESTR_MO!#REF!</definedName>
    <definedName name="MO_LIST_57">[1]REESTR_MO!#REF!</definedName>
    <definedName name="MO_LIST_58">[1]REESTR_MO!#REF!</definedName>
    <definedName name="MO_LIST_59">[1]REESTR_MO!#REF!</definedName>
    <definedName name="MO_LIST_60">[1]REESTR_MO!#REF!</definedName>
    <definedName name="MO_LIST_61">[1]REESTR_MO!#REF!</definedName>
    <definedName name="MO_LIST_62">[1]REESTR_MO!#REF!</definedName>
    <definedName name="MO_LIST_63">[1]REESTR_MO!#REF!</definedName>
    <definedName name="MO_LIST_64">[1]REESTR_MO!#REF!</definedName>
    <definedName name="MO_LIST_65">[1]REESTR_MO!#REF!</definedName>
    <definedName name="MO_LIST_66">[1]REESTR_MO!#REF!</definedName>
    <definedName name="MO_LIST_67">[1]REESTR_MO!#REF!</definedName>
    <definedName name="MO_LIST_68">[1]REESTR_MO!#REF!</definedName>
    <definedName name="MO_LIST_69">[1]REESTR_MO!#REF!</definedName>
    <definedName name="MO_LIST_70">[1]REESTR_MO!#REF!</definedName>
    <definedName name="MO_LIST_8">[1]REESTR_MO!$B$67</definedName>
    <definedName name="MONTH_LIST">[1]TECHSHEET!$E$17:$E$28</definedName>
    <definedName name="ORG">[1]Титульный!$E$9</definedName>
    <definedName name="ORG_DOP">[1]Титульный!$E$32</definedName>
    <definedName name="P_L1">'[1]Регионы аналоги'!$F$16</definedName>
    <definedName name="P_L10">'[1]Регионы аналоги'!$K$26</definedName>
    <definedName name="P_L2">'[1]Регионы аналоги'!$G$16</definedName>
    <definedName name="P_L3">'[1]Регионы аналоги'!$H$16</definedName>
    <definedName name="P_L4">'[1]Регионы аналоги'!$I$16</definedName>
    <definedName name="P_L5">'[1]Регионы аналоги'!$F$26</definedName>
    <definedName name="P_L6">'[1]Регионы аналоги'!$G$26</definedName>
    <definedName name="P_L7">'[1]Регионы аналоги'!$H$26</definedName>
    <definedName name="P_L8">'[1]Регионы аналоги'!$I$26</definedName>
    <definedName name="P_L9">'[1]Регионы аналоги'!$J$26</definedName>
    <definedName name="P12_T28_Protection">P1_T28_Protection,P2_T28_Protection,P3_T28_Protection,P4_T28_Protection,P5_T28_Protection,P6_T28_Protection,P7_T28_Protection,P8_T28_Protection</definedName>
    <definedName name="P16_SCOPE_FULL_LOAD" hidden="1">P2_SCOPE_FULL_LOAD,P3_SCOPE_FULL_LOAD,P4_SCOPE_FULL_LOAD,P5_SCOPE_FULL_LOAD,P6_SCOPE_FULL_LOAD,P7_SCOPE_FULL_LOAD,P8_SCOPE_FULL_LOAD</definedName>
    <definedName name="P17_SCOPE_FULL_LOAD" hidden="1">P9_SCOPE_FULL_LOAD,P10_SCOPE_FULL_LOAD,P11_SCOPE_FULL_LOAD,P12_SCOPE_FULL_LOAD,P13_SCOPE_FULL_LOAD,P14_SCOPE_FULL_LOAD,P15_SCOPE_FULL_LOAD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bStartPageNumber">1</definedName>
    <definedName name="pbUpdatePageNumbering">TRUE</definedName>
    <definedName name="PERIOD_LENGTH">[1]Титульный!$E$21</definedName>
    <definedName name="POSSIBLE_PERIOD_LENGTH">[1]TECHSHEET!$K$3:$K$6</definedName>
    <definedName name="POSSIBLE_PERIODS_5">[1]TECHSHEET!$K$23:$K$27</definedName>
    <definedName name="PROT_2">P2_PROT_2,P3_PROT_2</definedName>
    <definedName name="PROT_22">P3_PROT_22,P4_PROT_22,P5_PROT_22</definedName>
    <definedName name="region_name">[1]Титульный!$E$5</definedName>
    <definedName name="REGULATION_METHODS">[1]Титульный!$E$17</definedName>
    <definedName name="REPORT_OWNER">[1]Титульный!$E$7</definedName>
    <definedName name="SAPBEXhrIndnt" hidden="1">"Wide"</definedName>
    <definedName name="SAPBEXrevision" hidden="1">1</definedName>
    <definedName name="SAPBEXsysID" hidden="1">"BW2"</definedName>
    <definedName name="SAPBEXwbID" hidden="1">"479GSPMTNK9HM4ZSIVE5K2SH6"</definedName>
    <definedName name="SAPsysID" hidden="1">"708C5W7SBKP804JT78WJ0JNKI"</definedName>
    <definedName name="SAPwbID" hidden="1">"ARS"</definedName>
    <definedName name="SCOPE_16_PRT">P1_SCOPE_16_PRT,P2_SCOPE_16_PRT</definedName>
    <definedName name="Scope_17_PRT">P1_SCOPE_16_PRT,P2_SCOPE_16_PRT</definedName>
    <definedName name="SCOPE_FULL_LOAD">P16_SCOPE_FULL_LOAD,P17_SCOPE_FULL_LOAD</definedName>
    <definedName name="SCOPE_NOTIND">P1_SCOPE_NOTIND,P2_SCOPE_NOTIND,P3_SCOPE_NOTIND,P4_SCOPE_NOTIND,P5_SCOPE_NOTIND,P6_SCOPE_NOTIND,P7_SCOPE_NOTIND,P8_SCOPE_NOTIND</definedName>
    <definedName name="SCOPE_NotInd2">P4_SCOPE_NotInd2,P5_SCOPE_NotInd2,P6_SCOPE_NotInd2,P7_SCOPE_NotInd2</definedName>
    <definedName name="SCOPE_PER_PRT">P5_SCOPE_PER_PRT,P6_SCOPE_PER_PRT,P7_SCOPE_PER_PRT,P8_SCOPE_PER_PRT</definedName>
    <definedName name="SCOPE_PROT1">P3_SCOPE_PROT1,P4_SCOPE_PROT1,P5_SCOPE_PROT1,P6_SCOPE_PROT1</definedName>
    <definedName name="SCOPE_PROT2">P1_SCOPE_PROT2,P2_SCOPE_PROT2,P3_SCOPE_PROT2,P4_SCOPE_PROT2,P5_SCOPE_PROT2</definedName>
    <definedName name="SCOPE_PROT5">P1_SCOPE_PROT5,P2_SCOPE_PROT5</definedName>
    <definedName name="SCOPE_SV_PRT">P1_SCOPE_SV_PRT,P2_SCOPE_SV_PRT,P3_SCOPE_SV_PRT</definedName>
    <definedName name="score_per_prt2">P5_SCOPE_PER_PRT,P6_SCOPE_PER_PRT,P7_SCOPE_PER_PRT,P8_SCOPE_PER_PRT</definedName>
    <definedName name="sel_s">"sel_s_1,sel_s_2"</definedName>
    <definedName name="sencount" hidden="1">1</definedName>
    <definedName name="SETTINGS_CALC_METHOD">[1]TECHSHEET!$K$38:$K$41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STATUS_CONTRACT">[1]TECHSHEET!$P$3:$P$5</definedName>
    <definedName name="STATUS_CONTRACT_REESTR">[1]TECHSHEET!$Q$3:$Q$5</definedName>
    <definedName name="StatusDate" hidden="1">"31.03.2020"</definedName>
    <definedName name="T0_Protect">P2_T0_Protect,P3_T0_Protect</definedName>
    <definedName name="T17_Protection">P2_T17_Protection,P3_T17_Protection,P4_T17_Protection,P5_T17_Protection,P6_T17_Protection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21_Protection">P2_T21_Protection,P3_T21_Protection</definedName>
    <definedName name="T25_protection">P1_T25_protection,P2_T25_protection</definedName>
    <definedName name="T28_Protection">P9_T28_Protection,P10_T28_Protection,P11_T28_Protection,P12_T28_Protection</definedName>
    <definedName name="T6_Protect">P1_T6_Protect,P2_T6_Protect</definedName>
    <definedName name="TOTAL">P1_TOTAL,P2_TOTAL,P3_TOTAL,P4_TOTAL,P5_TOTAL</definedName>
    <definedName name="TYPE_DOC_RENT">[1]TECHSHEET!$O$3:$O$4</definedName>
    <definedName name="TYPE_OBJECT">[1]TECHSHEET!$N$29:$N$33</definedName>
    <definedName name="VD_LIST">[1]TECHSHEET!$N$40:$N$41</definedName>
    <definedName name="version">[1]Инструкция!$B$3</definedName>
    <definedName name="YEAR">[1]TECHSHEET!$L$3:$L$23</definedName>
    <definedName name="YES_NO">[1]TECHSHEET!$E$13:$E$14</definedName>
    <definedName name="выавыа">P13_T16?item_ext?ЧЕЛ,P14_T16?item_ext?ЧЕЛ,P15_T16?item_ext?ЧЕЛ,P16_T16?item_ext?ЧЕЛ,P17_T16?item_ext?ЧЕЛ,P18_T16?item_ext?ЧЕЛ,P19_T16?item_ext?ЧЕЛ</definedName>
    <definedName name="График">"Диагр. 4"</definedName>
    <definedName name="_xlnm.Print_Titles">'[3]ИТОГИ  по Н,Р,Э,Q'!$A$2:$IV$4</definedName>
    <definedName name="й">P1_SCOPE_16_PRT,P2_SCOPE_16_PRT</definedName>
    <definedName name="Курс_USD">28.47</definedName>
    <definedName name="мрпоп">P1_SCOPE_16_PRT,P2_SCOPE_16_PRT</definedName>
    <definedName name="р">P5_SCOPE_PER_PRT,P6_SCOPE_PER_PRT,P7_SCOPE_PER_PRT,P8_SCOPE_PER_PRT</definedName>
    <definedName name="роол" hidden="1">"CPBD6WTRUEFAZMP2FHSLP2KUP"</definedName>
    <definedName name="ррр">{"'Лист1'!$A$1:$W$63"}</definedName>
    <definedName name="Ставка_ЕСН">0.26</definedName>
  </definedNames>
  <calcPr calcId="145621"/>
</workbook>
</file>

<file path=xl/calcChain.xml><?xml version="1.0" encoding="utf-8"?>
<calcChain xmlns="http://schemas.openxmlformats.org/spreadsheetml/2006/main">
  <c r="M81" i="1" l="1"/>
  <c r="N81" i="1" s="1"/>
  <c r="K81" i="1"/>
  <c r="L81" i="1" s="1"/>
  <c r="I81" i="1"/>
  <c r="J81" i="1" s="1"/>
  <c r="M80" i="1"/>
  <c r="N80" i="1" s="1"/>
  <c r="K80" i="1"/>
  <c r="L80" i="1" s="1"/>
  <c r="I80" i="1"/>
  <c r="J80" i="1" s="1"/>
  <c r="M79" i="1"/>
  <c r="N79" i="1" s="1"/>
  <c r="K79" i="1"/>
  <c r="L79" i="1" s="1"/>
  <c r="I79" i="1"/>
  <c r="J79" i="1" s="1"/>
  <c r="J67" i="1"/>
  <c r="K67" i="1" s="1"/>
  <c r="I67" i="1"/>
  <c r="K65" i="1"/>
  <c r="I65" i="1"/>
  <c r="K64" i="1"/>
  <c r="J64" i="1"/>
  <c r="I64" i="1"/>
  <c r="K62" i="1"/>
  <c r="J62" i="1"/>
  <c r="I62" i="1"/>
  <c r="K61" i="1"/>
  <c r="J61" i="1"/>
  <c r="I61" i="1"/>
  <c r="I59" i="1"/>
  <c r="K58" i="1"/>
  <c r="J58" i="1"/>
  <c r="I58" i="1"/>
  <c r="K56" i="1"/>
  <c r="J56" i="1"/>
  <c r="I56" i="1"/>
  <c r="K55" i="1"/>
  <c r="J55" i="1"/>
  <c r="I55" i="1"/>
  <c r="K54" i="1"/>
  <c r="J54" i="1"/>
  <c r="I54" i="1"/>
  <c r="K52" i="1"/>
  <c r="K57" i="1" s="1"/>
  <c r="J52" i="1"/>
  <c r="J57" i="1" s="1"/>
  <c r="I52" i="1"/>
  <c r="I57" i="1" s="1"/>
  <c r="K51" i="1"/>
  <c r="J51" i="1"/>
  <c r="I51" i="1"/>
  <c r="K49" i="1"/>
  <c r="J49" i="1"/>
  <c r="I49" i="1"/>
  <c r="K48" i="1"/>
  <c r="J48" i="1"/>
  <c r="I48" i="1"/>
  <c r="K47" i="1"/>
  <c r="J47" i="1"/>
  <c r="I47" i="1"/>
  <c r="H47" i="1"/>
  <c r="K46" i="1"/>
  <c r="J46" i="1"/>
  <c r="I46" i="1"/>
  <c r="K44" i="1"/>
  <c r="I42" i="1"/>
  <c r="I41" i="1"/>
  <c r="I40" i="1"/>
  <c r="K39" i="1"/>
  <c r="J39" i="1"/>
  <c r="J44" i="1" s="1"/>
  <c r="I39" i="1"/>
  <c r="I44" i="1" s="1"/>
  <c r="H29" i="1"/>
  <c r="H28" i="1"/>
  <c r="H27" i="1"/>
  <c r="H26" i="1"/>
  <c r="H25" i="1"/>
  <c r="H24" i="1"/>
  <c r="H23" i="1"/>
  <c r="H22" i="1"/>
  <c r="H20" i="1"/>
  <c r="F13" i="1"/>
  <c r="F10" i="1"/>
</calcChain>
</file>

<file path=xl/sharedStrings.xml><?xml version="1.0" encoding="utf-8"?>
<sst xmlns="http://schemas.openxmlformats.org/spreadsheetml/2006/main" count="134" uniqueCount="108">
  <si>
    <t xml:space="preserve">                                ПРЕДЛОЖЕНИЕ</t>
  </si>
  <si>
    <t xml:space="preserve">      о размере цен (тарифов), долгосрочных параметров регулирования</t>
  </si>
  <si>
    <t xml:space="preserve">                     (расчетный период регулирования)</t>
  </si>
  <si>
    <t>(полное и сокращенное наименование юридического лица)</t>
  </si>
  <si>
    <t>I.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</si>
  <si>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</si>
  <si>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</si>
  <si>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</si>
  <si>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</si>
  <si>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</si>
  <si>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</si>
  <si>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</si>
  <si>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</si>
  <si>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</si>
  <si>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</si>
  <si>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II. Основные показатели деятельности организации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</si>
  <si>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</si>
  <si>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</si>
  <si>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</si>
  <si>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
на базовый
период *</t>
  </si>
  <si>
    <t>Предложения
на расчетный период регулирования</t>
  </si>
  <si>
    <t>Основные показатели деятельности организаций, относящихся к субъектам естественных монополий, а также коммерческого оператора оптового рынка электрической энергии (мощности)</t>
  </si>
  <si>
    <t>Показатели эффективности деятельности организации</t>
  </si>
  <si>
    <t>1.1</t>
  </si>
  <si>
    <t>Выручка</t>
  </si>
  <si>
    <t>тыс.руб.</t>
  </si>
  <si>
    <t>1.2</t>
  </si>
  <si>
    <t>Прибыль (убыток) от продаж</t>
  </si>
  <si>
    <t>1.3</t>
  </si>
  <si>
    <t>EBITDA (прибыль до процентов, налогов и амортизации)</t>
  </si>
  <si>
    <t>1.4</t>
  </si>
  <si>
    <t>Чистая прибыль (убыток)</t>
  </si>
  <si>
    <t>2</t>
  </si>
  <si>
    <t>Показатели рентабельности организации</t>
  </si>
  <si>
    <t>2.1</t>
  </si>
  <si>
    <t>Рентабельность продаж (величина прибыли от продаж в каждом рубле выручки). Нормальное значение для отрасли электроэнергетики от 9 процентов и более</t>
  </si>
  <si>
    <t>%</t>
  </si>
  <si>
    <t>3</t>
  </si>
  <si>
    <t>Показатели регулируемых видов деятельности организации</t>
  </si>
  <si>
    <t>3.1</t>
  </si>
  <si>
    <t>Заявленная мощность &lt;***&gt;</t>
  </si>
  <si>
    <t>МВт</t>
  </si>
  <si>
    <t>3.2</t>
  </si>
  <si>
    <t>Объем полезного отпуска электроэнергии - Всего &lt;***&gt;</t>
  </si>
  <si>
    <t>3.3</t>
  </si>
  <si>
    <t>Объем полезного отпуска электроэнергии населению и приравненным к нему категориям потребителей &lt;***&gt;</t>
  </si>
  <si>
    <t>тыс. кВт·ч</t>
  </si>
  <si>
    <t>3.4</t>
  </si>
  <si>
    <t>Уровень потерь электрической энергии &lt;***&gt;</t>
  </si>
  <si>
    <t>3.5</t>
  </si>
  <si>
    <t>Реквизиты программы энергоэффективности (кем утверждена, дата утверждения, номер приказа) &lt;***&gt;</t>
  </si>
  <si>
    <t>4</t>
  </si>
  <si>
    <t>Необходимая валовая выручка по регулируемым видам деятельности организации - Всего</t>
  </si>
  <si>
    <t>4.1</t>
  </si>
  <si>
    <t>Расходы, связанные с производством и реализацией товаров, работ и услуг &lt;**&gt;, &lt;****&gt;;
операционные (подконтрольные) расходы &lt;***&gt; - Всего</t>
  </si>
  <si>
    <t>в том числе:</t>
  </si>
  <si>
    <t>4.1.1</t>
  </si>
  <si>
    <t>оплата труда</t>
  </si>
  <si>
    <t>4.1.2</t>
  </si>
  <si>
    <t>ремонт основных фондов</t>
  </si>
  <si>
    <t>4.1.3</t>
  </si>
  <si>
    <t>материальные затраты</t>
  </si>
  <si>
    <t>4.2</t>
  </si>
  <si>
    <t>Расходы, за исключением указанных в позиции 4.1 &lt;**&gt;, &lt;****&gt;;неподконтрольные расходы &lt;***&gt; - Всего &lt;***&gt;</t>
  </si>
  <si>
    <t>4.3</t>
  </si>
  <si>
    <t>Выпадающие, излишние доходы (расходы) прошлых лет</t>
  </si>
  <si>
    <t>4.4</t>
  </si>
  <si>
    <t>Инвестиции, осуществляемые за счет тарифных источников</t>
  </si>
  <si>
    <t>4.4.1</t>
  </si>
  <si>
    <t>Реквизиты инвестиционной программы (кем утверждена, дата утверждения, номер приказа)</t>
  </si>
  <si>
    <t xml:space="preserve">Постановление МТРиЭ Чел. Обл. от 14.08.2015г. №37/11 </t>
  </si>
  <si>
    <t>4.5</t>
  </si>
  <si>
    <t>Объем условных единиц &lt;***&gt;</t>
  </si>
  <si>
    <t>у.е.</t>
  </si>
  <si>
    <t>4.6</t>
  </si>
  <si>
    <t>Операционные (подконтрольные) расходы на условную единицу &lt;***&gt;</t>
  </si>
  <si>
    <t>тыс.руб./у.е.</t>
  </si>
  <si>
    <t>5</t>
  </si>
  <si>
    <t>Показатели численности персонала и фонда оплаты труда по регулируемым видам деятельности</t>
  </si>
  <si>
    <t>5.1</t>
  </si>
  <si>
    <t>Среднесписочная численность персонала</t>
  </si>
  <si>
    <t>человек</t>
  </si>
  <si>
    <t>5.2</t>
  </si>
  <si>
    <t>Среднемесячная заработная плата на одного работника</t>
  </si>
  <si>
    <t>тыс.руб. на человека</t>
  </si>
  <si>
    <t>5.3</t>
  </si>
  <si>
    <t>Реквизиты отраслевого тарифного соглашения (дата утверждения, срок действия)</t>
  </si>
  <si>
    <t>6</t>
  </si>
  <si>
    <t>Уставный капитал (складочный капитал, уставный фонд, вклады товарищей)</t>
  </si>
  <si>
    <t>7</t>
  </si>
  <si>
    <t>Анализ финансовой устойчивости по величине излишка (недостатка) собственных оборотных средств</t>
  </si>
  <si>
    <t>III. Цены (тарифы) по регулируемым видам деятельности организации</t>
  </si>
  <si>
    <t>Единица изменения</t>
  </si>
  <si>
    <t>Показатели, утвержденные на базовый период *</t>
  </si>
  <si>
    <t>Предложения на расчетный период регулирования</t>
  </si>
  <si>
    <t>первое полугодие</t>
  </si>
  <si>
    <t>второе полугодие</t>
  </si>
  <si>
    <t>услуги по передаче электрической энергии</t>
  </si>
  <si>
    <t>двухставочный тариф</t>
  </si>
  <si>
    <t>ставка на содержание сетей</t>
  </si>
  <si>
    <t>руб./МВт в месяц</t>
  </si>
  <si>
    <t>ставка на оплату технологического расхода (потерь)</t>
  </si>
  <si>
    <t>руб./МВт·ч</t>
  </si>
  <si>
    <t>одноставочный тариф</t>
  </si>
  <si>
    <t>&lt;*&gt; Базовый период - год, предшествующий расчетному периоду регулирования (указаны показатели, опубликованные в установленном порядке).</t>
  </si>
  <si>
    <t>&lt;**&gt; Заполняются организацией, осуществляющей оперативно-диспетчерское управление в электроэнергетике.</t>
  </si>
  <si>
    <t>&lt;***&gt; Заполняются сетевыми организациями, осуществляющими передачу электрической энергии (мощности) по электрическим сетям.</t>
  </si>
  <si>
    <t>&lt;****&gt; Заполняются коммерческим оператором оптового рынка электрической энергии (мощности).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</si>
</sst>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[$€-1]_-;\-* #,##0.00[$€-1]_-;_-* &quot;-&quot;??[$€-1]_-"/>
    <numFmt numFmtId="165" formatCode="_-* #,##0\ _р_._-;\-* #,##0\ _р_._-;_-* &quot;-&quot;\ _р_._-;_-@_-"/>
    <numFmt numFmtId="166" formatCode="&quot;$&quot;#,##0_);[Red]\(&quot;$&quot;#,##0\)"/>
    <numFmt numFmtId="167" formatCode="#,##0.0"/>
    <numFmt numFmtId="168" formatCode="#,##0.000"/>
    <numFmt numFmtId="169" formatCode="#,##0.0000"/>
    <numFmt numFmtId="170" formatCode="_-* #,##0.00_р_._-;\-* #,##0.00_р_._-;_-* &quot;-&quot;??_р_._-;_-@_-"/>
  </numFmts>
  <fonts count="31" x14ac:knownFonts="1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color indexed="12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 CYR"/>
      <charset val="204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FFFFFF"/>
      </patternFill>
    </fill>
    <fill>
      <patternFill patternType="solid">
        <fgColor rgb="FFFFFACD"/>
      </patternFill>
    </fill>
    <fill>
      <patternFill patternType="solid">
        <fgColor rgb="FFF0FFF0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8">
    <xf numFmtId="49" fontId="0" fillId="0" borderId="0" applyBorder="0">
      <alignment vertical="top"/>
    </xf>
    <xf numFmtId="0" fontId="2" fillId="0" borderId="0"/>
    <xf numFmtId="0" fontId="4" fillId="0" borderId="0"/>
    <xf numFmtId="0" fontId="4" fillId="0" borderId="0"/>
    <xf numFmtId="4" fontId="5" fillId="3" borderId="0" applyBorder="0">
      <alignment horizontal="right"/>
    </xf>
    <xf numFmtId="9" fontId="4" fillId="0" borderId="0" applyFont="0" applyFill="0" applyBorder="0" applyAlignment="0" applyProtection="0"/>
    <xf numFmtId="0" fontId="6" fillId="0" borderId="0"/>
    <xf numFmtId="164" fontId="6" fillId="0" borderId="0"/>
    <xf numFmtId="0" fontId="7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7" fillId="0" borderId="0"/>
    <xf numFmtId="0" fontId="7" fillId="0" borderId="0"/>
    <xf numFmtId="0" fontId="6" fillId="0" borderId="0"/>
    <xf numFmtId="0" fontId="9" fillId="0" borderId="8" applyNumberFormat="0" applyAlignment="0">
      <protection locked="0"/>
    </xf>
    <xf numFmtId="165" fontId="10" fillId="0" borderId="0" applyFont="0" applyFill="0" applyBorder="0" applyAlignment="0" applyProtection="0"/>
    <xf numFmtId="3" fontId="11" fillId="5" borderId="9">
      <alignment horizontal="center" vertical="center" wrapText="1"/>
      <protection locked="0"/>
    </xf>
    <xf numFmtId="166" fontId="12" fillId="0" borderId="0" applyFont="0" applyFill="0" applyBorder="0" applyAlignment="0" applyProtection="0"/>
    <xf numFmtId="167" fontId="5" fillId="2" borderId="0">
      <protection locked="0"/>
    </xf>
    <xf numFmtId="0" fontId="13" fillId="0" borderId="0" applyFill="0" applyBorder="0" applyProtection="0">
      <alignment vertical="center"/>
    </xf>
    <xf numFmtId="168" fontId="5" fillId="2" borderId="0">
      <protection locked="0"/>
    </xf>
    <xf numFmtId="169" fontId="5" fillId="2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8" borderId="8" applyNumberFormat="0" applyAlignment="0"/>
    <xf numFmtId="0" fontId="9" fillId="8" borderId="8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6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17" fillId="9" borderId="10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Border="0">
      <alignment horizontal="center" vertical="center" wrapText="1"/>
    </xf>
    <xf numFmtId="0" fontId="24" fillId="0" borderId="11" applyBorder="0">
      <alignment horizontal="center" vertical="center" wrapText="1"/>
    </xf>
    <xf numFmtId="4" fontId="5" fillId="2" borderId="12" applyBorder="0">
      <alignment horizontal="right"/>
    </xf>
    <xf numFmtId="49" fontId="5" fillId="0" borderId="0" applyBorder="0">
      <alignment vertical="top"/>
    </xf>
    <xf numFmtId="49" fontId="5" fillId="0" borderId="0" applyBorder="0">
      <alignment vertical="top"/>
    </xf>
    <xf numFmtId="0" fontId="25" fillId="0" borderId="0"/>
    <xf numFmtId="0" fontId="1" fillId="0" borderId="0"/>
    <xf numFmtId="0" fontId="2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6" fillId="0" borderId="0"/>
    <xf numFmtId="0" fontId="4" fillId="0" borderId="0"/>
    <xf numFmtId="0" fontId="4" fillId="0" borderId="0"/>
    <xf numFmtId="0" fontId="27" fillId="10" borderId="0" applyNumberFormat="0" applyBorder="0" applyAlignment="0">
      <alignment horizontal="left" vertical="center"/>
    </xf>
    <xf numFmtId="0" fontId="1" fillId="0" borderId="0"/>
    <xf numFmtId="0" fontId="28" fillId="0" borderId="0"/>
    <xf numFmtId="0" fontId="27" fillId="10" borderId="0" applyNumberFormat="0" applyBorder="0" applyAlignment="0">
      <alignment horizontal="left" vertical="center"/>
    </xf>
    <xf numFmtId="0" fontId="27" fillId="10" borderId="0" applyNumberFormat="0" applyBorder="0" applyAlignment="0">
      <alignment horizontal="left" vertical="center"/>
    </xf>
    <xf numFmtId="0" fontId="1" fillId="0" borderId="0"/>
    <xf numFmtId="0" fontId="1" fillId="0" borderId="0"/>
    <xf numFmtId="0" fontId="1" fillId="0" borderId="0"/>
    <xf numFmtId="0" fontId="29" fillId="0" borderId="0"/>
    <xf numFmtId="0" fontId="5" fillId="0" borderId="0">
      <alignment horizontal="left" vertical="center"/>
    </xf>
    <xf numFmtId="0" fontId="4" fillId="0" borderId="0"/>
    <xf numFmtId="0" fontId="9" fillId="0" borderId="0">
      <alignment wrapText="1"/>
    </xf>
    <xf numFmtId="0" fontId="25" fillId="0" borderId="0"/>
    <xf numFmtId="0" fontId="9" fillId="0" borderId="0">
      <alignment wrapText="1"/>
    </xf>
    <xf numFmtId="0" fontId="4" fillId="0" borderId="0"/>
    <xf numFmtId="49" fontId="5" fillId="10" borderId="0" applyBorder="0">
      <alignment vertical="top"/>
    </xf>
    <xf numFmtId="49" fontId="5" fillId="10" borderId="0" applyBorder="0">
      <alignment vertical="top"/>
    </xf>
    <xf numFmtId="49" fontId="5" fillId="10" borderId="0" applyBorder="0">
      <alignment vertical="top"/>
    </xf>
    <xf numFmtId="0" fontId="1" fillId="0" borderId="0"/>
    <xf numFmtId="0" fontId="9" fillId="0" borderId="0">
      <alignment wrapText="1"/>
    </xf>
    <xf numFmtId="0" fontId="9" fillId="0" borderId="0">
      <alignment wrapText="1"/>
    </xf>
    <xf numFmtId="0" fontId="11" fillId="0" borderId="0">
      <alignment wrapText="1"/>
    </xf>
    <xf numFmtId="0" fontId="2" fillId="0" borderId="0"/>
    <xf numFmtId="0" fontId="3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5" fillId="3" borderId="0" applyBorder="0">
      <alignment horizontal="right"/>
    </xf>
    <xf numFmtId="4" fontId="5" fillId="3" borderId="0" applyFont="0" applyBorder="0">
      <alignment horizontal="right"/>
    </xf>
    <xf numFmtId="4" fontId="5" fillId="11" borderId="13" applyBorder="0">
      <alignment horizontal="right"/>
    </xf>
  </cellStyleXfs>
  <cellXfs count="62">
    <xf numFmtId="49" fontId="0" fillId="0" borderId="0" xfId="0">
      <alignment vertical="top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justify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indent="1"/>
    </xf>
    <xf numFmtId="4" fontId="5" fillId="0" borderId="3" xfId="2" applyNumberFormat="1" applyFont="1" applyFill="1" applyBorder="1" applyAlignment="1" applyProtection="1">
      <alignment horizontal="left" vertical="center" indent="1"/>
    </xf>
    <xf numFmtId="0" fontId="5" fillId="2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  <protection locked="0"/>
    </xf>
    <xf numFmtId="0" fontId="5" fillId="3" borderId="3" xfId="3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</xf>
    <xf numFmtId="0" fontId="5" fillId="2" borderId="3" xfId="2" applyNumberFormat="1" applyFont="1" applyFill="1" applyBorder="1" applyAlignment="1" applyProtection="1">
      <alignment horizontal="left" vertical="center" indent="1"/>
      <protection locked="0"/>
    </xf>
    <xf numFmtId="0" fontId="5" fillId="3" borderId="3" xfId="2" applyNumberFormat="1" applyFont="1" applyFill="1" applyBorder="1" applyAlignment="1" applyProtection="1">
      <alignment horizontal="left" vertical="center" indent="1"/>
      <protection locked="0"/>
    </xf>
    <xf numFmtId="4" fontId="5" fillId="3" borderId="3" xfId="2" applyNumberFormat="1" applyFont="1" applyFill="1" applyBorder="1" applyAlignment="1" applyProtection="1">
      <alignment horizontal="left" vertical="center" indent="1"/>
    </xf>
    <xf numFmtId="0" fontId="3" fillId="0" borderId="0" xfId="1" applyFont="1" applyAlignment="1">
      <alignment horizontal="center" vertical="center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center" vertical="center" wrapText="1"/>
    </xf>
    <xf numFmtId="0" fontId="0" fillId="4" borderId="4" xfId="3" applyFont="1" applyFill="1" applyBorder="1" applyAlignment="1" applyProtection="1">
      <alignment horizontal="left" vertical="center" wrapText="1"/>
    </xf>
    <xf numFmtId="0" fontId="5" fillId="4" borderId="4" xfId="3" applyFont="1" applyFill="1" applyBorder="1" applyAlignment="1" applyProtection="1">
      <alignment horizontal="left" vertical="center" wrapText="1"/>
    </xf>
    <xf numFmtId="0" fontId="5" fillId="4" borderId="5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vertical="center" wrapText="1"/>
    </xf>
    <xf numFmtId="0" fontId="5" fillId="4" borderId="6" xfId="3" applyFont="1" applyFill="1" applyBorder="1" applyAlignment="1" applyProtection="1">
      <alignment vertical="center" wrapText="1"/>
    </xf>
    <xf numFmtId="49" fontId="0" fillId="0" borderId="7" xfId="3" applyNumberFormat="1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 indent="1"/>
    </xf>
    <xf numFmtId="0" fontId="0" fillId="0" borderId="7" xfId="3" applyFont="1" applyFill="1" applyBorder="1" applyAlignment="1" applyProtection="1">
      <alignment horizontal="center" vertical="center" wrapText="1"/>
    </xf>
    <xf numFmtId="4" fontId="5" fillId="3" borderId="7" xfId="4" applyNumberFormat="1" applyFont="1" applyFill="1" applyBorder="1" applyAlignment="1" applyProtection="1">
      <alignment horizontal="right" vertical="center"/>
    </xf>
    <xf numFmtId="4" fontId="5" fillId="2" borderId="7" xfId="3" applyNumberFormat="1" applyFont="1" applyFill="1" applyBorder="1" applyAlignment="1" applyProtection="1">
      <alignment horizontal="right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 wrapText="1"/>
    </xf>
    <xf numFmtId="0" fontId="5" fillId="0" borderId="3" xfId="3" applyFont="1" applyFill="1" applyBorder="1" applyAlignment="1" applyProtection="1">
      <alignment horizontal="left" vertical="center" wrapText="1" indent="1"/>
    </xf>
    <xf numFmtId="4" fontId="5" fillId="3" borderId="3" xfId="4" applyNumberFormat="1" applyFont="1" applyFill="1" applyBorder="1" applyAlignment="1" applyProtection="1">
      <alignment horizontal="right" vertical="center"/>
    </xf>
    <xf numFmtId="0" fontId="5" fillId="4" borderId="2" xfId="3" applyFont="1" applyFill="1" applyBorder="1" applyAlignment="1" applyProtection="1">
      <alignment horizontal="center" vertical="center" wrapText="1"/>
    </xf>
    <xf numFmtId="10" fontId="0" fillId="2" borderId="3" xfId="5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top" wrapText="1" indent="1"/>
    </xf>
    <xf numFmtId="4" fontId="5" fillId="2" borderId="3" xfId="4" applyNumberFormat="1" applyFont="1" applyFill="1" applyBorder="1" applyAlignment="1" applyProtection="1">
      <alignment horizontal="right" vertical="center"/>
      <protection locked="0"/>
    </xf>
    <xf numFmtId="4" fontId="0" fillId="2" borderId="3" xfId="3" applyNumberFormat="1" applyFont="1" applyFill="1" applyBorder="1" applyAlignment="1" applyProtection="1">
      <alignment horizontal="right" vertical="center"/>
      <protection locked="0"/>
    </xf>
    <xf numFmtId="4" fontId="5" fillId="2" borderId="3" xfId="3" applyNumberFormat="1" applyFont="1" applyFill="1" applyBorder="1" applyAlignment="1" applyProtection="1">
      <alignment horizontal="right" vertical="center"/>
      <protection locked="0"/>
    </xf>
    <xf numFmtId="49" fontId="0" fillId="0" borderId="3" xfId="0" applyBorder="1" applyAlignment="1">
      <alignment horizontal="left" vertical="center" wrapText="1" indent="1"/>
    </xf>
    <xf numFmtId="49" fontId="0" fillId="0" borderId="3" xfId="0" applyFill="1" applyBorder="1" applyAlignment="1" applyProtection="1">
      <alignment horizontal="left" vertical="top" wrapText="1" indent="1"/>
    </xf>
    <xf numFmtId="49" fontId="5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0" borderId="3" xfId="3" applyFont="1" applyFill="1" applyBorder="1" applyAlignment="1" applyProtection="1">
      <alignment horizontal="left" vertical="center" wrapText="1"/>
    </xf>
    <xf numFmtId="49" fontId="5" fillId="0" borderId="3" xfId="3" applyNumberFormat="1" applyFont="1" applyFill="1" applyBorder="1" applyAlignment="1" applyProtection="1">
      <alignment horizontal="center" vertical="center" wrapText="1"/>
    </xf>
    <xf numFmtId="0" fontId="3" fillId="0" borderId="3" xfId="1" applyFont="1" applyBorder="1"/>
    <xf numFmtId="0" fontId="5" fillId="0" borderId="3" xfId="3" applyFont="1" applyFill="1" applyBorder="1" applyAlignment="1" applyProtection="1">
      <alignment horizontal="left" vertical="center" wrapText="1" indent="2"/>
    </xf>
    <xf numFmtId="49" fontId="0" fillId="2" borderId="3" xfId="3" applyNumberFormat="1" applyFont="1" applyFill="1" applyBorder="1" applyAlignment="1" applyProtection="1">
      <alignment horizontal="right" vertical="center" wrapText="1"/>
      <protection locked="0"/>
    </xf>
    <xf numFmtId="0" fontId="5" fillId="4" borderId="2" xfId="3" applyFont="1" applyFill="1" applyBorder="1" applyAlignment="1" applyProtection="1">
      <alignment horizontal="left" vertical="center" wrapText="1" indent="1"/>
    </xf>
    <xf numFmtId="0" fontId="3" fillId="0" borderId="0" xfId="1" applyFont="1" applyBorder="1"/>
    <xf numFmtId="0" fontId="3" fillId="0" borderId="0" xfId="1" applyFont="1" applyBorder="1" applyAlignment="1">
      <alignment horizontal="justify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0" fillId="4" borderId="5" xfId="3" applyFont="1" applyFill="1" applyBorder="1" applyAlignment="1" applyProtection="1">
      <alignment horizontal="left" vertical="center" wrapText="1"/>
    </xf>
    <xf numFmtId="0" fontId="5" fillId="4" borderId="2" xfId="3" applyFont="1" applyFill="1" applyBorder="1" applyAlignment="1" applyProtection="1">
      <alignment horizontal="left" vertical="center" wrapText="1"/>
    </xf>
    <xf numFmtId="0" fontId="0" fillId="4" borderId="2" xfId="3" applyFont="1" applyFill="1" applyBorder="1" applyAlignment="1" applyProtection="1">
      <alignment vertical="center" wrapText="1"/>
    </xf>
    <xf numFmtId="0" fontId="0" fillId="0" borderId="3" xfId="3" applyFont="1" applyFill="1" applyBorder="1" applyAlignment="1" applyProtection="1">
      <alignment horizontal="center" vertical="center" wrapText="1"/>
    </xf>
    <xf numFmtId="49" fontId="0" fillId="0" borderId="4" xfId="3" applyNumberFormat="1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left" vertical="center" wrapText="1" inden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4" borderId="6" xfId="3" applyFont="1" applyFill="1" applyBorder="1" applyAlignment="1" applyProtection="1">
      <alignment horizontal="center" vertical="center" wrapText="1"/>
    </xf>
    <xf numFmtId="4" fontId="3" fillId="0" borderId="0" xfId="1" applyNumberFormat="1" applyFont="1"/>
    <xf numFmtId="0" fontId="3" fillId="0" borderId="0" xfId="1" applyFont="1" applyAlignment="1">
      <alignment horizontal="left" vertical="center"/>
    </xf>
  </cellXfs>
  <cellStyles count="98">
    <cellStyle name=" 1" xfId="6"/>
    <cellStyle name=" 1 2" xfId="7"/>
    <cellStyle name=" 1_Stage1" xfId="8"/>
    <cellStyle name="_Model_RAB Мой_PR.PROG.WARM.NOTCOMBI.2012.2.16_v1.4(04.04.11) " xfId="9"/>
    <cellStyle name="_Model_RAB Мой_Книга2_PR.PROG.WARM.NOTCOMBI.2012.2.16_v1.4(04.04.11) " xfId="10"/>
    <cellStyle name="_Model_RAB_MRSK_svod_PR.PROG.WARM.NOTCOMBI.2012.2.16_v1.4(04.04.11) " xfId="11"/>
    <cellStyle name="_Model_RAB_MRSK_svod_Книга2_PR.PROG.WARM.NOTCOMBI.2012.2.16_v1.4(04.04.11) " xfId="12"/>
    <cellStyle name="_МОДЕЛЬ_1 (2)_PR.PROG.WARM.NOTCOMBI.2012.2.16_v1.4(04.04.11) " xfId="13"/>
    <cellStyle name="_МОДЕЛЬ_1 (2)_Книга2_PR.PROG.WARM.NOTCOMBI.2012.2.16_v1.4(04.04.11) " xfId="14"/>
    <cellStyle name="_пр 5 тариф RAB_PR.PROG.WARM.NOTCOMBI.2012.2.16_v1.4(04.04.11) " xfId="15"/>
    <cellStyle name="_пр 5 тариф RAB_Книга2_PR.PROG.WARM.NOTCOMBI.2012.2.16_v1.4(04.04.11) " xfId="16"/>
    <cellStyle name="_Расчет RAB_22072008_PR.PROG.WARM.NOTCOMBI.2012.2.16_v1.4(04.04.11) " xfId="17"/>
    <cellStyle name="_Расчет RAB_22072008_Книга2_PR.PROG.WARM.NOTCOMBI.2012.2.16_v1.4(04.04.11) " xfId="18"/>
    <cellStyle name="_Расчет RAB_Лен и МОЭСК_с 2010 года_14.04.2009_со сглаж_version 3.0_без ФСК_PR.PROG.WARM.NOTCOMBI.2012.2.16_v1.4(04.04.11) " xfId="19"/>
    <cellStyle name="_Расчет RAB_Лен и МОЭСК_с 2010 года_14.04.2009_со сглаж_version 3.0_без ФСК_Книга2_PR.PROG.WARM.NOTCOMBI.2012.2.16_v1.4(04.04.11) " xfId="20"/>
    <cellStyle name="_РИТ КЭС " xfId="21"/>
    <cellStyle name="_счета 2008 оплаченные в 2007г " xfId="22"/>
    <cellStyle name="_Факт  годовая 2007 " xfId="23"/>
    <cellStyle name="Cells 2 2" xfId="24"/>
    <cellStyle name="Comma [0]" xfId="25"/>
    <cellStyle name="cs_0bfa3f13-6928-429c-abff-a678772fffea" xfId="26"/>
    <cellStyle name="Currency [0]" xfId="27"/>
    <cellStyle name="currency1" xfId="28"/>
    <cellStyle name="Currency2" xfId="29"/>
    <cellStyle name="currency3" xfId="30"/>
    <cellStyle name="currency4" xfId="31"/>
    <cellStyle name="Followed Hyperlink" xfId="32"/>
    <cellStyle name="Header" xfId="33"/>
    <cellStyle name="Header 3" xfId="34"/>
    <cellStyle name="Hyperlink" xfId="35"/>
    <cellStyle name="normal" xfId="36"/>
    <cellStyle name="Normal1" xfId="37"/>
    <cellStyle name="Normal2" xfId="38"/>
    <cellStyle name="Percent1" xfId="39"/>
    <cellStyle name="Title 4" xfId="40"/>
    <cellStyle name="Гиперссылка 2" xfId="41"/>
    <cellStyle name="Гиперссылка 2 2" xfId="42"/>
    <cellStyle name="Гиперссылка 3" xfId="43"/>
    <cellStyle name="Гиперссылка 4" xfId="44"/>
    <cellStyle name="Гиперссылка 4 2" xfId="45"/>
    <cellStyle name="Гиперссылка 5" xfId="46"/>
    <cellStyle name="Гиперссылка 6" xfId="47"/>
    <cellStyle name="Гиперссылка 7" xfId="48"/>
    <cellStyle name="Заголовок" xfId="49"/>
    <cellStyle name="ЗаголовокСтолбца" xfId="50"/>
    <cellStyle name="Значение" xfId="51"/>
    <cellStyle name="Обычный" xfId="0" builtinId="0"/>
    <cellStyle name="Обычный 10" xfId="52"/>
    <cellStyle name="Обычный 10 2" xfId="53"/>
    <cellStyle name="Обычный 10 6" xfId="54"/>
    <cellStyle name="Обычный 10 7" xfId="2"/>
    <cellStyle name="Обычный 11" xfId="55"/>
    <cellStyle name="Обычный 11 2" xfId="56"/>
    <cellStyle name="Обычный 12" xfId="57"/>
    <cellStyle name="Обычный 12 4" xfId="58"/>
    <cellStyle name="Обычный 13" xfId="59"/>
    <cellStyle name="Обычный 14" xfId="60"/>
    <cellStyle name="Обычный 17" xfId="61"/>
    <cellStyle name="Обычный 2" xfId="62"/>
    <cellStyle name="Обычный 2 10 2" xfId="63"/>
    <cellStyle name="Обычный 2 10 2 2" xfId="64"/>
    <cellStyle name="Обычный 2 11 2" xfId="65"/>
    <cellStyle name="Обычный 2 16" xfId="66"/>
    <cellStyle name="Обычный 2 2 2" xfId="67"/>
    <cellStyle name="Обычный 2 2 2 4" xfId="68"/>
    <cellStyle name="Обычный 2 2 3" xfId="69"/>
    <cellStyle name="Обычный 2 20 2" xfId="70"/>
    <cellStyle name="Обычный 2 20 2 2" xfId="71"/>
    <cellStyle name="Обычный 2 5" xfId="72"/>
    <cellStyle name="Обычный 2 5 8" xfId="73"/>
    <cellStyle name="Обычный 2 8" xfId="74"/>
    <cellStyle name="Обычный 2_НВВ - сети долгосрочный (15.07) - передано на оформление" xfId="75"/>
    <cellStyle name="Обычный 2_НВВ - сети долгосрочный (15.07) - передано на оформление 2 2" xfId="3"/>
    <cellStyle name="Обычный 20" xfId="76"/>
    <cellStyle name="Обычный 23 2" xfId="77"/>
    <cellStyle name="Обычный 3" xfId="78"/>
    <cellStyle name="Обычный 3 2" xfId="79"/>
    <cellStyle name="Обычный 3 3" xfId="80"/>
    <cellStyle name="Обычный 3 3 2" xfId="81"/>
    <cellStyle name="Обычный 3 3 2 2" xfId="82"/>
    <cellStyle name="Обычный 3 5" xfId="1"/>
    <cellStyle name="Обычный 3 5 2" xfId="83"/>
    <cellStyle name="Обычный 30" xfId="84"/>
    <cellStyle name="Обычный 4" xfId="85"/>
    <cellStyle name="Обычный 49" xfId="86"/>
    <cellStyle name="Обычный 6" xfId="87"/>
    <cellStyle name="Обычный 7" xfId="88"/>
    <cellStyle name="Обычный 9" xfId="89"/>
    <cellStyle name="Обычный 9 2" xfId="90"/>
    <cellStyle name="Процентный 10" xfId="5"/>
    <cellStyle name="Процентный 2" xfId="91"/>
    <cellStyle name="Процентный 2 8 2" xfId="92"/>
    <cellStyle name="Финансовый 2" xfId="93"/>
    <cellStyle name="Финансовый 7" xfId="94"/>
    <cellStyle name="Формула" xfId="95"/>
    <cellStyle name="Формула 2" xfId="96"/>
    <cellStyle name="Формула_GRES.2007.5" xfId="4"/>
    <cellStyle name="ФормулаВБ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ERGY.CALC.NVV.TSO(v1.1.5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ha\Files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modVLDProv"/>
      <sheetName val="Титульный"/>
      <sheetName val="modCheckCyan"/>
      <sheetName val="modDOC"/>
      <sheetName val="Список листов"/>
      <sheetName val="Сопроводительные материалы"/>
      <sheetName val="Библиотека документов"/>
      <sheetName val="Регионы аналоги"/>
      <sheetName val="PATTERN_COSTS"/>
      <sheetName val="3_Форма раскрытия информации"/>
      <sheetName val="4_Полезный отпуск"/>
      <sheetName val="5_ЛЭП у.е"/>
      <sheetName val="6 _ПС у.е"/>
      <sheetName val="7_Свод УЕ "/>
      <sheetName val="4.1"/>
      <sheetName val="4.2. расчет K_об"/>
      <sheetName val="Прил. 1"/>
      <sheetName val="Прил. 2-6"/>
      <sheetName val="индекс эффективности ОПР"/>
      <sheetName val="modLT"/>
      <sheetName val="баз. ур. подк. расх. "/>
      <sheetName val="8_Расчет НВВ "/>
      <sheetName val="9 Тариф"/>
      <sheetName val="9_Расчет тарифов"/>
      <sheetName val="9 Тариф снизу"/>
      <sheetName val="ЭЗ"/>
      <sheetName val="11_Корректировка НВВ"/>
      <sheetName val="12_Сырье и материалы"/>
      <sheetName val="modMaterials"/>
      <sheetName val="13_РПР Ремонт "/>
      <sheetName val="modRPR_Repair"/>
      <sheetName val="14_Ремонты ЭСХ"/>
      <sheetName val="modESX_Repair"/>
      <sheetName val="15_Информация по ТО"/>
      <sheetName val="modInformation_TO"/>
      <sheetName val="modStaff"/>
      <sheetName val="16_Персонал"/>
      <sheetName val="modPpr"/>
      <sheetName val="TECHSHEET"/>
      <sheetName val="17_ППР"/>
      <sheetName val="18_ФСК"/>
      <sheetName val="19_Аренда ЭСХ факт"/>
      <sheetName val="modRent_ESX_FACT"/>
      <sheetName val="modCONS_STRUCT_FACT"/>
      <sheetName val="20_Структура потребления факт"/>
      <sheetName val="modRent_ESX_PLAN"/>
      <sheetName val="modCONS_STRUCT_PLAN"/>
      <sheetName val="21_Аренда ЭСХ план"/>
      <sheetName val="22_Структура потребления план"/>
      <sheetName val="23_Лизинг ЭСХ факт"/>
      <sheetName val="modLEASING_ESX_FACT"/>
      <sheetName val="24_Лизинг ЭСХ план"/>
      <sheetName val="modLEASING_ESX_PLAN"/>
      <sheetName val="25_Аренда прочее им. факт"/>
      <sheetName val="modRENT_OTHER_FACT"/>
      <sheetName val="26_Аренда прочее им. план "/>
      <sheetName val="modRENT_OTHER_PLAN"/>
      <sheetName val="27_Лизинг прочее им. факт"/>
      <sheetName val="modLEASING_OTHER_FACT"/>
      <sheetName val="28_Лизинг прочее им. план"/>
      <sheetName val="modLEASING_OTHER_PLAN"/>
      <sheetName val="modRENT_FACT"/>
      <sheetName val="29_Аренда земли факт"/>
      <sheetName val="30_Аренда земли план"/>
      <sheetName val="modRENT_PLAN"/>
      <sheetName val="modNPR"/>
      <sheetName val="31_Прочие НПР "/>
      <sheetName val="modCalcAmortFact"/>
      <sheetName val="32_Расчет амортизации факт"/>
      <sheetName val="32_Расчет амортизации факт макс"/>
      <sheetName val="modCalcAmortFactMax"/>
      <sheetName val="modCalcAmortPlan"/>
      <sheetName val="33_Расчет Амортизации план"/>
      <sheetName val="34_Амортизация свод "/>
      <sheetName val="35_Средняя стоимость ОС"/>
      <sheetName val="36_Прибыль"/>
      <sheetName val="37_Факт потери"/>
      <sheetName val="modLosses"/>
      <sheetName val="modProceedsFact"/>
      <sheetName val="38_товарная выручка факт"/>
      <sheetName val="39_ФСК факт"/>
      <sheetName val="40_ИПР факт "/>
      <sheetName val="41_Бездоговор"/>
      <sheetName val="modNoContract"/>
      <sheetName val="42_финансовые показатели"/>
      <sheetName val="modProfit"/>
      <sheetName val="43_Депозиты"/>
      <sheetName val="modDeposits"/>
      <sheetName val="modCredit"/>
      <sheetName val="44_кредиты"/>
      <sheetName val="modInstruction"/>
      <sheetName val="modCommandButton"/>
      <sheetName val="modVLDProvLIST_MO"/>
      <sheetName val="modSheetTitle"/>
      <sheetName val="modUncontrolledExpenses"/>
      <sheetName val="modDocs"/>
      <sheetName val="tech"/>
      <sheetName val="45_НВВ РСК"/>
      <sheetName val="46_PEREDACHA.XX.FACT.EXPENSES"/>
      <sheetName val="47_PEREDACHA.M.ХХ Индекс"/>
      <sheetName val="modfrmReestr"/>
      <sheetName val="modReestr"/>
      <sheetName val="REESTR_MO"/>
      <sheetName val="REESTR_LOCATION"/>
      <sheetName val="REESTR_STREET"/>
      <sheetName val="REESTR_ORG"/>
      <sheetName val="modPass"/>
      <sheetName val="Бухгалтерский баланс. Раздел А"/>
      <sheetName val="Бухгалтерский баланс. Раздел П"/>
      <sheetName val="Отчет о финансовых результатах"/>
      <sheetName val="Стоимость активов"/>
      <sheetName val="Оценка ликвидности"/>
      <sheetName val="Оценка фин. уст"/>
      <sheetName val="Оценка дел. активность"/>
      <sheetName val="Обоб. анализ"/>
      <sheetName val="Комментарии"/>
      <sheetName val="Проверка"/>
      <sheetName val="modfrmDocumentPicker"/>
      <sheetName val="modDocumentsAPI"/>
      <sheetName val="SELECTED_DOCS"/>
      <sheetName val="DOCS_DEPENDENCY"/>
      <sheetName val="modGetGeoBase"/>
      <sheetName val="modVLDProvGeneralProc"/>
      <sheetName val="modfrmRegion"/>
      <sheetName val="modUpdTemplMain"/>
      <sheetName val="modfrmCheckUpdates"/>
      <sheetName val="modIHLCommandBar"/>
      <sheetName val="modGeneralProcedures"/>
      <sheetName val="modInfo"/>
      <sheetName val="modHLIcons"/>
      <sheetName val="modfrmDateChoose"/>
      <sheetName val="modfrmActivity"/>
      <sheetName val="modTech"/>
      <sheetName val="modfrmURL"/>
      <sheetName val="20сч"/>
      <sheetName val="25сч"/>
      <sheetName val="26сч"/>
      <sheetName val="90сч"/>
      <sheetName val="потери"/>
      <sheetName val="АО"/>
      <sheetName val="АО 26сч."/>
      <sheetName val="числ."/>
      <sheetName val="мат."/>
      <sheetName val="Прочие"/>
      <sheetName val="Свод"/>
      <sheetName val="Тех. присоед."/>
      <sheetName val="Коман. расх."/>
      <sheetName val="з.плата"/>
    </sheetNames>
    <sheetDataSet>
      <sheetData sheetId="0">
        <row r="3">
          <cell r="B3" t="str">
            <v>Версия 1.1.4</v>
          </cell>
        </row>
      </sheetData>
      <sheetData sheetId="1"/>
      <sheetData sheetId="2"/>
      <sheetData sheetId="3">
        <row r="5">
          <cell r="E5" t="str">
            <v>Челябинская область</v>
          </cell>
        </row>
        <row r="7">
          <cell r="E7" t="str">
            <v>Версия организации</v>
          </cell>
        </row>
        <row r="9">
          <cell r="E9" t="str">
            <v>МУП "Электротепловые сети"</v>
          </cell>
        </row>
        <row r="13">
          <cell r="E13" t="str">
            <v>7418012452</v>
          </cell>
        </row>
        <row r="14">
          <cell r="E14" t="str">
            <v>742401001</v>
          </cell>
        </row>
        <row r="17">
          <cell r="E17" t="str">
            <v>Долгосрочная индексация</v>
          </cell>
        </row>
        <row r="19">
          <cell r="E19">
            <v>2021</v>
          </cell>
        </row>
        <row r="21">
          <cell r="E21" t="str">
            <v>5</v>
          </cell>
        </row>
        <row r="23">
          <cell r="E23">
            <v>2021</v>
          </cell>
        </row>
        <row r="32">
          <cell r="E32" t="str">
            <v>МУП "Электротепловые сети"</v>
          </cell>
        </row>
        <row r="53">
          <cell r="E53" t="str">
            <v>457100 Челябинская область, г. Троицк, Улица Кирова,  81</v>
          </cell>
        </row>
        <row r="54">
          <cell r="E54" t="str">
            <v>457100 Челябинская область, г. Троицк, Улица Сибирская,  6</v>
          </cell>
        </row>
        <row r="57">
          <cell r="E57" t="str">
            <v>Черный Василий Михайлович</v>
          </cell>
        </row>
        <row r="58">
          <cell r="E58" t="str">
            <v>8-351-63-2-69-29</v>
          </cell>
        </row>
        <row r="68">
          <cell r="E68" t="str">
            <v>tr-ets@mail.ru</v>
          </cell>
        </row>
      </sheetData>
      <sheetData sheetId="4"/>
      <sheetData sheetId="5"/>
      <sheetData sheetId="6"/>
      <sheetData sheetId="7"/>
      <sheetData sheetId="8"/>
      <sheetData sheetId="9">
        <row r="16">
          <cell r="F16">
            <v>9106</v>
          </cell>
          <cell r="G16">
            <v>1.53</v>
          </cell>
          <cell r="H16">
            <v>9815</v>
          </cell>
          <cell r="I16">
            <v>1.57</v>
          </cell>
        </row>
        <row r="26">
          <cell r="F26">
            <v>-15.8</v>
          </cell>
          <cell r="G26">
            <v>1.04</v>
          </cell>
          <cell r="H26">
            <v>10</v>
          </cell>
          <cell r="I26">
            <v>1.04</v>
          </cell>
          <cell r="J26">
            <v>55</v>
          </cell>
          <cell r="K26">
            <v>1.01</v>
          </cell>
        </row>
      </sheetData>
      <sheetData sheetId="10"/>
      <sheetData sheetId="11"/>
      <sheetData sheetId="12"/>
      <sheetData sheetId="13"/>
      <sheetData sheetId="14"/>
      <sheetData sheetId="15">
        <row r="36">
          <cell r="L36">
            <v>992.94499999999994</v>
          </cell>
        </row>
        <row r="38">
          <cell r="L38">
            <v>992.94499999999994</v>
          </cell>
        </row>
        <row r="39">
          <cell r="L39">
            <v>992.94499999999994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>
        <row r="27">
          <cell r="J27">
            <v>992.94499999999994</v>
          </cell>
          <cell r="N27">
            <v>992.94499999999994</v>
          </cell>
          <cell r="P27">
            <v>992.94499999999994</v>
          </cell>
        </row>
        <row r="35">
          <cell r="J35">
            <v>3246.3219861359999</v>
          </cell>
          <cell r="N35">
            <v>10685.814819922998</v>
          </cell>
          <cell r="P35">
            <v>9147.228799999999</v>
          </cell>
        </row>
        <row r="38">
          <cell r="J38">
            <v>12979.876764119002</v>
          </cell>
          <cell r="N38">
            <v>5458.4893764889994</v>
          </cell>
          <cell r="P38">
            <v>13099.087279999996</v>
          </cell>
        </row>
        <row r="40">
          <cell r="J40">
            <v>0</v>
          </cell>
          <cell r="N40">
            <v>0</v>
          </cell>
          <cell r="P40">
            <v>0</v>
          </cell>
        </row>
        <row r="64">
          <cell r="J64">
            <v>17146.612074146004</v>
          </cell>
          <cell r="N64">
            <v>20526.389817293999</v>
          </cell>
          <cell r="P64">
            <v>23443.738685646636</v>
          </cell>
        </row>
        <row r="94">
          <cell r="J94">
            <v>25846.138338358003</v>
          </cell>
          <cell r="N94">
            <v>23686.099817293998</v>
          </cell>
          <cell r="P94">
            <v>31834.246327700286</v>
          </cell>
        </row>
        <row r="95">
          <cell r="J95">
            <v>2470</v>
          </cell>
          <cell r="N95">
            <v>271.18999999999994</v>
          </cell>
          <cell r="P95">
            <v>6870.7649999999994</v>
          </cell>
        </row>
        <row r="113">
          <cell r="J113">
            <v>23745.885849999995</v>
          </cell>
          <cell r="N113">
            <v>23504.780000000002</v>
          </cell>
          <cell r="P113">
            <v>25307.002980479996</v>
          </cell>
        </row>
        <row r="114">
          <cell r="J114">
            <v>52062.024188358002</v>
          </cell>
          <cell r="N114">
            <v>47462.069817294003</v>
          </cell>
          <cell r="P114">
            <v>64012.014308180282</v>
          </cell>
        </row>
      </sheetData>
      <sheetData sheetId="24">
        <row r="21">
          <cell r="I21">
            <v>15.081031663044826</v>
          </cell>
          <cell r="J21">
            <v>14.562985264333655</v>
          </cell>
          <cell r="N21">
            <v>14.6134461624615</v>
          </cell>
        </row>
        <row r="27">
          <cell r="I27">
            <v>54.052806000000004</v>
          </cell>
          <cell r="J27">
            <v>53.236999999999995</v>
          </cell>
          <cell r="N27">
            <v>54.891600000000004</v>
          </cell>
        </row>
        <row r="32">
          <cell r="I32">
            <v>12.01</v>
          </cell>
          <cell r="J32">
            <v>11.7569</v>
          </cell>
          <cell r="N32">
            <v>12.157299999999999</v>
          </cell>
        </row>
        <row r="33">
          <cell r="I33">
            <v>54.052806000000004</v>
          </cell>
          <cell r="J33">
            <v>53.236999999999995</v>
          </cell>
          <cell r="N33">
            <v>54.891600000000004</v>
          </cell>
        </row>
        <row r="43">
          <cell r="I43">
            <v>196476.11947237031</v>
          </cell>
          <cell r="J43">
            <v>169810.13856610446</v>
          </cell>
          <cell r="N43">
            <v>265307.06741148862</v>
          </cell>
        </row>
        <row r="46">
          <cell r="I46">
            <v>439.30903143122657</v>
          </cell>
          <cell r="J46">
            <v>441.51210624189952</v>
          </cell>
          <cell r="N46">
            <v>461.03598693570592</v>
          </cell>
        </row>
        <row r="47">
          <cell r="I47">
            <v>963.16968610950551</v>
          </cell>
          <cell r="J47">
            <v>891.52412452418446</v>
          </cell>
          <cell r="N47">
            <v>1166.1531875219573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0">
          <cell r="J20">
            <v>35.06</v>
          </cell>
          <cell r="L20">
            <v>30</v>
          </cell>
          <cell r="M20">
            <v>30.545549660891083</v>
          </cell>
        </row>
        <row r="44">
          <cell r="J44">
            <v>0</v>
          </cell>
          <cell r="M44">
            <v>0</v>
          </cell>
        </row>
      </sheetData>
      <sheetData sheetId="39"/>
      <sheetData sheetId="40">
        <row r="3">
          <cell r="K3" t="str">
            <v>1</v>
          </cell>
          <cell r="L3">
            <v>2014</v>
          </cell>
          <cell r="O3" t="str">
            <v>Договор аренды</v>
          </cell>
          <cell r="P3" t="str">
            <v>новый</v>
          </cell>
          <cell r="Q3" t="str">
            <v>да</v>
          </cell>
        </row>
        <row r="4">
          <cell r="K4" t="str">
            <v>3</v>
          </cell>
          <cell r="L4">
            <v>2015</v>
          </cell>
          <cell r="O4" t="str">
            <v>Договор субаренды</v>
          </cell>
          <cell r="P4" t="str">
            <v>расторгнут</v>
          </cell>
          <cell r="Q4" t="str">
            <v>нет</v>
          </cell>
        </row>
        <row r="5">
          <cell r="K5" t="str">
            <v>4</v>
          </cell>
          <cell r="L5">
            <v>2016</v>
          </cell>
          <cell r="P5" t="str">
            <v>действующий</v>
          </cell>
          <cell r="Q5" t="str">
            <v>получен отказ в регистрации</v>
          </cell>
        </row>
        <row r="6">
          <cell r="K6" t="str">
            <v>5</v>
          </cell>
          <cell r="L6">
            <v>2017</v>
          </cell>
        </row>
        <row r="7">
          <cell r="L7">
            <v>2018</v>
          </cell>
        </row>
        <row r="8">
          <cell r="L8">
            <v>2019</v>
          </cell>
        </row>
        <row r="9">
          <cell r="L9">
            <v>2020</v>
          </cell>
        </row>
        <row r="10">
          <cell r="L10">
            <v>2021</v>
          </cell>
          <cell r="O10" t="str">
            <v>да</v>
          </cell>
        </row>
        <row r="11">
          <cell r="L11">
            <v>2022</v>
          </cell>
          <cell r="O11" t="str">
            <v>нет</v>
          </cell>
        </row>
        <row r="12">
          <cell r="L12">
            <v>2023</v>
          </cell>
        </row>
        <row r="13">
          <cell r="E13" t="str">
            <v>да</v>
          </cell>
          <cell r="L13">
            <v>2024</v>
          </cell>
        </row>
        <row r="14">
          <cell r="E14" t="str">
            <v>нет</v>
          </cell>
          <cell r="L14">
            <v>2025</v>
          </cell>
        </row>
        <row r="15">
          <cell r="L15">
            <v>2026</v>
          </cell>
        </row>
        <row r="16">
          <cell r="L16">
            <v>2027</v>
          </cell>
        </row>
        <row r="17">
          <cell r="E17" t="str">
            <v>Январь</v>
          </cell>
          <cell r="L17">
            <v>2028</v>
          </cell>
        </row>
        <row r="18">
          <cell r="E18" t="str">
            <v>Февраль</v>
          </cell>
          <cell r="L18">
            <v>2029</v>
          </cell>
        </row>
        <row r="19">
          <cell r="E19" t="str">
            <v>Март</v>
          </cell>
          <cell r="L19">
            <v>2030</v>
          </cell>
        </row>
        <row r="20">
          <cell r="E20" t="str">
            <v>Апрель</v>
          </cell>
          <cell r="L20">
            <v>2031</v>
          </cell>
        </row>
        <row r="21">
          <cell r="E21" t="str">
            <v>Май</v>
          </cell>
          <cell r="L21">
            <v>2032</v>
          </cell>
          <cell r="N21" t="str">
            <v>ВН</v>
          </cell>
        </row>
        <row r="22">
          <cell r="E22" t="str">
            <v>Июнь</v>
          </cell>
          <cell r="L22">
            <v>2033</v>
          </cell>
          <cell r="N22" t="str">
            <v>СН1</v>
          </cell>
        </row>
        <row r="23">
          <cell r="E23" t="str">
            <v>Июль</v>
          </cell>
          <cell r="K23">
            <v>2021</v>
          </cell>
          <cell r="L23">
            <v>2034</v>
          </cell>
          <cell r="N23" t="str">
            <v>СН2</v>
          </cell>
        </row>
        <row r="24">
          <cell r="E24" t="str">
            <v>Август</v>
          </cell>
          <cell r="K24">
            <v>2022</v>
          </cell>
          <cell r="N24" t="str">
            <v>НН</v>
          </cell>
        </row>
        <row r="25">
          <cell r="E25" t="str">
            <v>Сентябрь</v>
          </cell>
          <cell r="K25">
            <v>2023</v>
          </cell>
          <cell r="N25" t="str">
            <v>нет</v>
          </cell>
        </row>
        <row r="26">
          <cell r="E26" t="str">
            <v>Октябрь</v>
          </cell>
          <cell r="K26">
            <v>2024</v>
          </cell>
        </row>
        <row r="27">
          <cell r="E27" t="str">
            <v>Ноябрь</v>
          </cell>
          <cell r="K27">
            <v>2025</v>
          </cell>
        </row>
        <row r="28">
          <cell r="E28" t="str">
            <v>Декабрь</v>
          </cell>
        </row>
        <row r="29">
          <cell r="N29" t="str">
            <v>КЛЭП</v>
          </cell>
        </row>
        <row r="30">
          <cell r="N30" t="str">
            <v>ВЛЭП</v>
          </cell>
        </row>
        <row r="31">
          <cell r="N31" t="str">
            <v>Подстанция</v>
          </cell>
        </row>
        <row r="32">
          <cell r="N32" t="str">
            <v>Прочее ЭСХ</v>
          </cell>
        </row>
        <row r="33">
          <cell r="N33" t="str">
            <v>Прочее не ЭСХ</v>
          </cell>
        </row>
        <row r="36">
          <cell r="N36" t="str">
            <v>собственные силы</v>
          </cell>
        </row>
        <row r="37">
          <cell r="N37" t="str">
            <v>договор подряда</v>
          </cell>
        </row>
        <row r="38">
          <cell r="K38" t="str">
            <v>Долгосрочная индексация</v>
          </cell>
        </row>
        <row r="39">
          <cell r="K39" t="str">
            <v>Затраты+</v>
          </cell>
        </row>
        <row r="40">
          <cell r="K40" t="str">
            <v xml:space="preserve">Корректировка </v>
          </cell>
          <cell r="N40" t="str">
            <v>Передача ЭЭ</v>
          </cell>
        </row>
        <row r="41">
          <cell r="K41" t="str">
            <v>Сравнение аналогов</v>
          </cell>
          <cell r="N41" t="str">
            <v>Другое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9">
          <cell r="K19">
            <v>2.4700000000000002</v>
          </cell>
        </row>
      </sheetData>
      <sheetData sheetId="84"/>
      <sheetData sheetId="85"/>
      <sheetData sheetId="86">
        <row r="31">
          <cell r="K31">
            <v>53125</v>
          </cell>
        </row>
        <row r="39">
          <cell r="K39">
            <v>9105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67">
          <cell r="B67" t="str">
            <v>Город Верхний Уфалей</v>
          </cell>
        </row>
      </sheetData>
      <sheetData sheetId="105"/>
      <sheetData sheetId="106"/>
      <sheetData sheetId="107"/>
      <sheetData sheetId="108"/>
      <sheetData sheetId="109"/>
      <sheetData sheetId="110">
        <row r="11">
          <cell r="G11">
            <v>108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Вводные данные систем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ЭСО"/>
      <sheetName val="сбыт"/>
      <sheetName val="Ген. не уч. ОРЭМ"/>
      <sheetName val="Свод"/>
      <sheetName val="1.6"/>
      <sheetName val="УрРасч"/>
      <sheetName val="drivers"/>
      <sheetName val="Гр5(о)"/>
      <sheetName val="Main"/>
      <sheetName val="XLR_NoRangeSheet"/>
      <sheetName val="Сводна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theme="0" tint="-0.14999847407452621"/>
  </sheetPr>
  <dimension ref="F1:N88"/>
  <sheetViews>
    <sheetView showGridLines="0" tabSelected="1" topLeftCell="A58" zoomScaleNormal="100" workbookViewId="0">
      <selection activeCell="Q71" sqref="Q71"/>
    </sheetView>
  </sheetViews>
  <sheetFormatPr defaultColWidth="9.140625" defaultRowHeight="11.25" x14ac:dyDescent="0.15"/>
  <cols>
    <col min="1" max="4" width="0.7109375" style="1" customWidth="1"/>
    <col min="5" max="5" width="0" style="1" hidden="1" customWidth="1"/>
    <col min="6" max="6" width="5.42578125" style="1" customWidth="1"/>
    <col min="7" max="7" width="46.7109375" style="1" customWidth="1"/>
    <col min="8" max="8" width="13.85546875" style="1" customWidth="1"/>
    <col min="9" max="9" width="17.140625" style="1" customWidth="1"/>
    <col min="10" max="10" width="16" style="1" customWidth="1"/>
    <col min="11" max="11" width="15.85546875" style="1" customWidth="1"/>
    <col min="12" max="12" width="19.7109375" style="1" customWidth="1"/>
    <col min="13" max="13" width="18.5703125" style="1" customWidth="1"/>
    <col min="14" max="14" width="15.7109375" style="1" customWidth="1"/>
    <col min="15" max="107" width="9.140625" style="1"/>
    <col min="108" max="109" width="9.140625" style="1" customWidth="1"/>
    <col min="110" max="16384" width="9.140625" style="1"/>
  </cols>
  <sheetData>
    <row r="1" spans="6:10" ht="1.5" customHeight="1" x14ac:dyDescent="0.15"/>
    <row r="2" spans="6:10" ht="1.5" customHeight="1" x14ac:dyDescent="0.15"/>
    <row r="3" spans="6:10" ht="1.5" customHeight="1" x14ac:dyDescent="0.15"/>
    <row r="4" spans="6:10" ht="1.5" customHeight="1" x14ac:dyDescent="0.15"/>
    <row r="5" spans="6:10" ht="1.5" customHeight="1" x14ac:dyDescent="0.15"/>
    <row r="6" spans="6:10" ht="1.5" customHeight="1" x14ac:dyDescent="0.15"/>
    <row r="7" spans="6:10" ht="1.5" customHeight="1" x14ac:dyDescent="0.15"/>
    <row r="8" spans="6:10" x14ac:dyDescent="0.15">
      <c r="F8" s="2" t="s">
        <v>0</v>
      </c>
      <c r="G8" s="2"/>
      <c r="H8" s="2"/>
      <c r="I8" s="2"/>
      <c r="J8" s="2"/>
    </row>
    <row r="9" spans="6:10" x14ac:dyDescent="0.15">
      <c r="F9" s="2" t="s">
        <v>1</v>
      </c>
      <c r="G9" s="2"/>
      <c r="H9" s="2"/>
      <c r="I9" s="2"/>
      <c r="J9" s="2"/>
    </row>
    <row r="10" spans="6:10" x14ac:dyDescent="0.15">
      <c r="F10" s="2" t="str">
        <f>"                  (вид цены (тарифа) на "&amp; god&amp;" год"</f>
        <v xml:space="preserve">                  (вид цены (тарифа) на 2021 год</v>
      </c>
      <c r="G10" s="2"/>
      <c r="H10" s="2"/>
      <c r="I10" s="2"/>
      <c r="J10" s="2"/>
    </row>
    <row r="11" spans="6:10" x14ac:dyDescent="0.15">
      <c r="F11" s="2" t="s">
        <v>2</v>
      </c>
      <c r="G11" s="2"/>
      <c r="H11" s="2"/>
      <c r="I11" s="2"/>
      <c r="J11" s="2"/>
    </row>
    <row r="12" spans="6:10" x14ac:dyDescent="0.15">
      <c r="F12" s="3"/>
    </row>
    <row r="13" spans="6:10" x14ac:dyDescent="0.15">
      <c r="F13" s="4" t="str">
        <f>ORG</f>
        <v>МУП "Электротепловые сети"</v>
      </c>
      <c r="G13" s="5"/>
      <c r="H13" s="5"/>
      <c r="I13" s="5"/>
      <c r="J13" s="5"/>
    </row>
    <row r="14" spans="6:10" x14ac:dyDescent="0.15">
      <c r="F14" s="2" t="s">
        <v>3</v>
      </c>
      <c r="G14" s="2"/>
      <c r="H14" s="2"/>
      <c r="I14" s="2"/>
      <c r="J14" s="2"/>
    </row>
    <row r="18" spans="6:11" ht="19.5" customHeight="1" x14ac:dyDescent="0.15">
      <c r="F18" s="6" t="s">
        <v>4</v>
      </c>
      <c r="G18" s="6"/>
      <c r="H18" s="6"/>
      <c r="I18" s="6"/>
      <c r="J18" s="6"/>
      <c r="K18" s="6"/>
    </row>
    <row r="19" spans="6:11" x14ac:dyDescent="0.15">
      <c r="F19" s="3"/>
    </row>
    <row r="20" spans="6:11" x14ac:dyDescent="0.15">
      <c r="F20" s="7" t="s">
        <v>5</v>
      </c>
      <c r="G20" s="7"/>
      <c r="H20" s="8" t="str">
        <f>ORG</f>
        <v>МУП "Электротепловые сети"</v>
      </c>
      <c r="I20" s="9"/>
      <c r="J20" s="9"/>
      <c r="K20" s="9"/>
    </row>
    <row r="21" spans="6:11" ht="6" customHeight="1" x14ac:dyDescent="0.15">
      <c r="F21" s="7"/>
      <c r="G21" s="7"/>
      <c r="H21" s="9"/>
      <c r="I21" s="9"/>
      <c r="J21" s="9"/>
      <c r="K21" s="9"/>
    </row>
    <row r="22" spans="6:11" x14ac:dyDescent="0.15">
      <c r="F22" s="7" t="s">
        <v>6</v>
      </c>
      <c r="G22" s="7"/>
      <c r="H22" s="10" t="str">
        <f>ORG</f>
        <v>МУП "Электротепловые сети"</v>
      </c>
      <c r="I22" s="10"/>
      <c r="J22" s="10"/>
      <c r="K22" s="10"/>
    </row>
    <row r="23" spans="6:11" ht="18" customHeight="1" x14ac:dyDescent="0.15">
      <c r="F23" s="7" t="s">
        <v>7</v>
      </c>
      <c r="G23" s="7"/>
      <c r="H23" s="11" t="str">
        <f>[1]Титульный!E53</f>
        <v>457100 Челябинская область, г. Троицк, Улица Кирова,  81</v>
      </c>
      <c r="I23" s="12"/>
      <c r="J23" s="12"/>
      <c r="K23" s="12"/>
    </row>
    <row r="24" spans="6:11" ht="17.25" customHeight="1" x14ac:dyDescent="0.15">
      <c r="F24" s="7" t="s">
        <v>8</v>
      </c>
      <c r="G24" s="7"/>
      <c r="H24" s="11" t="str">
        <f>[1]Титульный!E54</f>
        <v>457100 Челябинская область, г. Троицк, Улица Сибирская,  6</v>
      </c>
      <c r="I24" s="12"/>
      <c r="J24" s="12"/>
      <c r="K24" s="12"/>
    </row>
    <row r="25" spans="6:11" x14ac:dyDescent="0.15">
      <c r="F25" s="7" t="s">
        <v>9</v>
      </c>
      <c r="G25" s="7"/>
      <c r="H25" s="13" t="str">
        <f>INN</f>
        <v>7418012452</v>
      </c>
      <c r="I25" s="13"/>
      <c r="J25" s="13"/>
      <c r="K25" s="13"/>
    </row>
    <row r="26" spans="6:11" x14ac:dyDescent="0.15">
      <c r="F26" s="7" t="s">
        <v>10</v>
      </c>
      <c r="G26" s="7"/>
      <c r="H26" s="13" t="str">
        <f>KPP</f>
        <v>742401001</v>
      </c>
      <c r="I26" s="13"/>
      <c r="J26" s="13"/>
      <c r="K26" s="13"/>
    </row>
    <row r="27" spans="6:11" x14ac:dyDescent="0.15">
      <c r="F27" s="7" t="s">
        <v>11</v>
      </c>
      <c r="G27" s="7"/>
      <c r="H27" s="13" t="str">
        <f>[1]Титульный!E57</f>
        <v>Черный Василий Михайлович</v>
      </c>
      <c r="I27" s="13"/>
      <c r="J27" s="13"/>
      <c r="K27" s="13"/>
    </row>
    <row r="28" spans="6:11" x14ac:dyDescent="0.15">
      <c r="F28" s="7" t="s">
        <v>12</v>
      </c>
      <c r="G28" s="7"/>
      <c r="H28" s="14" t="str">
        <f>[1]Титульный!E68</f>
        <v>tr-ets@mail.ru</v>
      </c>
      <c r="I28" s="15"/>
      <c r="J28" s="15"/>
      <c r="K28" s="15"/>
    </row>
    <row r="29" spans="6:11" x14ac:dyDescent="0.15">
      <c r="F29" s="7" t="s">
        <v>13</v>
      </c>
      <c r="G29" s="7"/>
      <c r="H29" s="14" t="str">
        <f>[1]Титульный!E58</f>
        <v>8-351-63-2-69-29</v>
      </c>
      <c r="I29" s="15"/>
      <c r="J29" s="15"/>
      <c r="K29" s="15"/>
    </row>
    <row r="30" spans="6:11" hidden="1" x14ac:dyDescent="0.15">
      <c r="F30" s="7" t="s">
        <v>14</v>
      </c>
      <c r="G30" s="7"/>
      <c r="H30" s="16"/>
      <c r="I30" s="16"/>
      <c r="J30" s="16"/>
      <c r="K30" s="16"/>
    </row>
    <row r="31" spans="6:11" ht="4.5" customHeight="1" x14ac:dyDescent="0.15"/>
    <row r="32" spans="6:11" ht="4.5" customHeight="1" x14ac:dyDescent="0.15">
      <c r="F32" s="17"/>
    </row>
    <row r="33" spans="6:11" ht="18.75" customHeight="1" x14ac:dyDescent="0.15">
      <c r="F33" s="6" t="s">
        <v>15</v>
      </c>
      <c r="G33" s="6"/>
      <c r="H33" s="6"/>
      <c r="I33" s="6"/>
      <c r="J33" s="6"/>
      <c r="K33" s="6"/>
    </row>
    <row r="34" spans="6:11" ht="1.5" customHeight="1" x14ac:dyDescent="0.15"/>
    <row r="35" spans="6:11" ht="1.5" customHeight="1" x14ac:dyDescent="0.15">
      <c r="F35" s="17"/>
    </row>
    <row r="36" spans="6:11" ht="45" customHeight="1" x14ac:dyDescent="0.15">
      <c r="F36" s="18" t="s">
        <v>16</v>
      </c>
      <c r="G36" s="18"/>
      <c r="H36" s="19" t="s">
        <v>17</v>
      </c>
      <c r="I36" s="19" t="s">
        <v>18</v>
      </c>
      <c r="J36" s="19" t="s">
        <v>19</v>
      </c>
      <c r="K36" s="19" t="s">
        <v>20</v>
      </c>
    </row>
    <row r="37" spans="6:11" ht="24.75" customHeight="1" x14ac:dyDescent="0.15">
      <c r="F37" s="20" t="s">
        <v>21</v>
      </c>
      <c r="G37" s="21"/>
      <c r="H37" s="21"/>
      <c r="I37" s="21"/>
      <c r="J37" s="21"/>
      <c r="K37" s="21"/>
    </row>
    <row r="38" spans="6:11" ht="22.5" x14ac:dyDescent="0.15">
      <c r="F38" s="22">
        <v>1</v>
      </c>
      <c r="G38" s="23" t="s">
        <v>22</v>
      </c>
      <c r="H38" s="23"/>
      <c r="I38" s="23"/>
      <c r="J38" s="23"/>
      <c r="K38" s="24"/>
    </row>
    <row r="39" spans="6:11" x14ac:dyDescent="0.15">
      <c r="F39" s="25" t="s">
        <v>23</v>
      </c>
      <c r="G39" s="26" t="s">
        <v>24</v>
      </c>
      <c r="H39" s="27" t="s">
        <v>25</v>
      </c>
      <c r="I39" s="28">
        <f>'[1]42_финансовые показатели'!$K$31</f>
        <v>53125</v>
      </c>
      <c r="J39" s="29">
        <f>'[1]8_Расчет НВВ '!N114</f>
        <v>47462.069817294003</v>
      </c>
      <c r="K39" s="29">
        <f>'[1]8_Расчет НВВ '!P114</f>
        <v>64012.014308180282</v>
      </c>
    </row>
    <row r="40" spans="6:11" x14ac:dyDescent="0.15">
      <c r="F40" s="30" t="s">
        <v>26</v>
      </c>
      <c r="G40" s="31" t="s">
        <v>27</v>
      </c>
      <c r="H40" s="19" t="s">
        <v>25</v>
      </c>
      <c r="I40" s="32">
        <f>'[1]42_финансовые показатели'!$K$39</f>
        <v>9105</v>
      </c>
      <c r="J40" s="29"/>
      <c r="K40" s="29"/>
    </row>
    <row r="41" spans="6:11" ht="22.5" x14ac:dyDescent="0.15">
      <c r="F41" s="30" t="s">
        <v>28</v>
      </c>
      <c r="G41" s="31" t="s">
        <v>29</v>
      </c>
      <c r="H41" s="19" t="s">
        <v>25</v>
      </c>
      <c r="I41" s="32">
        <f>'[1]42_финансовые показатели'!$K$47</f>
        <v>0</v>
      </c>
      <c r="J41" s="29"/>
      <c r="K41" s="29"/>
    </row>
    <row r="42" spans="6:11" x14ac:dyDescent="0.15">
      <c r="F42" s="30" t="s">
        <v>30</v>
      </c>
      <c r="G42" s="31" t="s">
        <v>31</v>
      </c>
      <c r="H42" s="19" t="s">
        <v>25</v>
      </c>
      <c r="I42" s="32">
        <f>'[1]42_финансовые показатели'!$K$49</f>
        <v>0</v>
      </c>
      <c r="J42" s="29"/>
      <c r="K42" s="29"/>
    </row>
    <row r="43" spans="6:11" x14ac:dyDescent="0.15">
      <c r="F43" s="22" t="s">
        <v>32</v>
      </c>
      <c r="G43" s="23" t="s">
        <v>33</v>
      </c>
      <c r="H43" s="33"/>
      <c r="I43" s="23"/>
      <c r="J43" s="23"/>
      <c r="K43" s="24"/>
    </row>
    <row r="44" spans="6:11" ht="45" x14ac:dyDescent="0.15">
      <c r="F44" s="30" t="s">
        <v>34</v>
      </c>
      <c r="G44" s="31" t="s">
        <v>35</v>
      </c>
      <c r="H44" s="19" t="s">
        <v>36</v>
      </c>
      <c r="I44" s="34">
        <f>I40/I39</f>
        <v>0.17138823529411765</v>
      </c>
      <c r="J44" s="34">
        <f t="shared" ref="J44:K44" si="0">J40/J39</f>
        <v>0</v>
      </c>
      <c r="K44" s="34">
        <f t="shared" si="0"/>
        <v>0</v>
      </c>
    </row>
    <row r="45" spans="6:11" ht="22.5" x14ac:dyDescent="0.15">
      <c r="F45" s="22" t="s">
        <v>37</v>
      </c>
      <c r="G45" s="23" t="s">
        <v>38</v>
      </c>
      <c r="H45" s="33"/>
      <c r="I45" s="23"/>
      <c r="J45" s="23"/>
      <c r="K45" s="24"/>
    </row>
    <row r="46" spans="6:11" x14ac:dyDescent="0.15">
      <c r="F46" s="30" t="s">
        <v>39</v>
      </c>
      <c r="G46" s="35" t="s">
        <v>40</v>
      </c>
      <c r="H46" s="19" t="s">
        <v>41</v>
      </c>
      <c r="I46" s="36">
        <f>'[1]9 Тариф'!I32</f>
        <v>12.01</v>
      </c>
      <c r="J46" s="36">
        <f>'[1]9 Тариф'!J32</f>
        <v>11.7569</v>
      </c>
      <c r="K46" s="36">
        <f>'[1]9 Тариф'!N32</f>
        <v>12.157299999999999</v>
      </c>
    </row>
    <row r="47" spans="6:11" ht="22.5" x14ac:dyDescent="0.15">
      <c r="F47" s="30" t="s">
        <v>42</v>
      </c>
      <c r="G47" s="35" t="s">
        <v>43</v>
      </c>
      <c r="H47" s="19">
        <f>'[1]16_Персонал'!M44/1000</f>
        <v>0</v>
      </c>
      <c r="I47" s="32">
        <f>'[1]9 Тариф'!I33*1000</f>
        <v>54052.806000000004</v>
      </c>
      <c r="J47" s="32">
        <f>'[1]9 Тариф'!J33*1000</f>
        <v>53236.999999999993</v>
      </c>
      <c r="K47" s="32">
        <f>'[1]9 Тариф'!N33*1000</f>
        <v>54891.600000000006</v>
      </c>
    </row>
    <row r="48" spans="6:11" ht="33.75" x14ac:dyDescent="0.15">
      <c r="F48" s="30" t="s">
        <v>44</v>
      </c>
      <c r="G48" s="35" t="s">
        <v>45</v>
      </c>
      <c r="H48" s="19" t="s">
        <v>46</v>
      </c>
      <c r="I48" s="37">
        <f>'[1]9 Тариф'!I27</f>
        <v>54.052806000000004</v>
      </c>
      <c r="J48" s="38">
        <f>'[1]9 Тариф'!J27</f>
        <v>53.236999999999995</v>
      </c>
      <c r="K48" s="38">
        <f>'[1]9 Тариф'!N27</f>
        <v>54.891600000000004</v>
      </c>
    </row>
    <row r="49" spans="6:11" x14ac:dyDescent="0.15">
      <c r="F49" s="30" t="s">
        <v>47</v>
      </c>
      <c r="G49" s="39" t="s">
        <v>48</v>
      </c>
      <c r="H49" s="19" t="s">
        <v>36</v>
      </c>
      <c r="I49" s="32">
        <f>'[1]9 Тариф'!I21</f>
        <v>15.081031663044826</v>
      </c>
      <c r="J49" s="32">
        <f>'[1]9 Тариф'!J21</f>
        <v>14.562985264333655</v>
      </c>
      <c r="K49" s="32">
        <f>'[1]9 Тариф'!N21</f>
        <v>14.6134461624615</v>
      </c>
    </row>
    <row r="50" spans="6:11" ht="33.75" x14ac:dyDescent="0.15">
      <c r="F50" s="30" t="s">
        <v>49</v>
      </c>
      <c r="G50" s="40" t="s">
        <v>50</v>
      </c>
      <c r="H50" s="19"/>
      <c r="I50" s="41"/>
      <c r="J50" s="41"/>
      <c r="K50" s="41"/>
    </row>
    <row r="51" spans="6:11" ht="22.5" x14ac:dyDescent="0.15">
      <c r="F51" s="30" t="s">
        <v>51</v>
      </c>
      <c r="G51" s="42" t="s">
        <v>52</v>
      </c>
      <c r="H51" s="19" t="s">
        <v>25</v>
      </c>
      <c r="I51" s="36">
        <f>'[1]8_Расчет НВВ '!J114</f>
        <v>52062.024188358002</v>
      </c>
      <c r="J51" s="36">
        <f>'[1]8_Расчет НВВ '!N114</f>
        <v>47462.069817294003</v>
      </c>
      <c r="K51" s="36">
        <f>'[1]8_Расчет НВВ '!P114</f>
        <v>64012.014308180282</v>
      </c>
    </row>
    <row r="52" spans="6:11" ht="56.25" x14ac:dyDescent="0.15">
      <c r="F52" s="30" t="s">
        <v>53</v>
      </c>
      <c r="G52" s="31" t="s">
        <v>54</v>
      </c>
      <c r="H52" s="19" t="s">
        <v>25</v>
      </c>
      <c r="I52" s="32">
        <f>'[1]8_Расчет НВВ '!J64</f>
        <v>17146.612074146004</v>
      </c>
      <c r="J52" s="32">
        <f>'[1]8_Расчет НВВ '!N64</f>
        <v>20526.389817293999</v>
      </c>
      <c r="K52" s="32">
        <f>'[1]8_Расчет НВВ '!P64</f>
        <v>23443.738685646636</v>
      </c>
    </row>
    <row r="53" spans="6:11" x14ac:dyDescent="0.15">
      <c r="F53" s="43"/>
      <c r="G53" s="42" t="s">
        <v>55</v>
      </c>
      <c r="H53" s="19"/>
      <c r="I53" s="44"/>
      <c r="J53" s="44"/>
      <c r="K53" s="44"/>
    </row>
    <row r="54" spans="6:11" x14ac:dyDescent="0.15">
      <c r="F54" s="30" t="s">
        <v>56</v>
      </c>
      <c r="G54" s="45" t="s">
        <v>57</v>
      </c>
      <c r="H54" s="19" t="s">
        <v>25</v>
      </c>
      <c r="I54" s="32">
        <f>'[1]8_Расчет НВВ '!J38</f>
        <v>12979.876764119002</v>
      </c>
      <c r="J54" s="32">
        <f>'[1]8_Расчет НВВ '!N38</f>
        <v>5458.4893764889994</v>
      </c>
      <c r="K54" s="32">
        <f>'[1]8_Расчет НВВ '!P38</f>
        <v>13099.087279999996</v>
      </c>
    </row>
    <row r="55" spans="6:11" x14ac:dyDescent="0.15">
      <c r="F55" s="30" t="s">
        <v>58</v>
      </c>
      <c r="G55" s="45" t="s">
        <v>59</v>
      </c>
      <c r="H55" s="19" t="s">
        <v>25</v>
      </c>
      <c r="I55" s="32">
        <f>'[1]8_Расчет НВВ '!J40</f>
        <v>0</v>
      </c>
      <c r="J55" s="32">
        <f>'[1]8_Расчет НВВ '!N40</f>
        <v>0</v>
      </c>
      <c r="K55" s="32">
        <f>'[1]8_Расчет НВВ '!P40</f>
        <v>0</v>
      </c>
    </row>
    <row r="56" spans="6:11" x14ac:dyDescent="0.15">
      <c r="F56" s="30" t="s">
        <v>60</v>
      </c>
      <c r="G56" s="45" t="s">
        <v>61</v>
      </c>
      <c r="H56" s="19" t="s">
        <v>25</v>
      </c>
      <c r="I56" s="32">
        <f>'[1]8_Расчет НВВ '!J35</f>
        <v>3246.3219861359999</v>
      </c>
      <c r="J56" s="32">
        <f>'[1]8_Расчет НВВ '!N35</f>
        <v>10685.814819922998</v>
      </c>
      <c r="K56" s="32">
        <f>'[1]8_Расчет НВВ '!P35</f>
        <v>9147.228799999999</v>
      </c>
    </row>
    <row r="57" spans="6:11" ht="33.75" x14ac:dyDescent="0.15">
      <c r="F57" s="30" t="s">
        <v>62</v>
      </c>
      <c r="G57" s="31" t="s">
        <v>63</v>
      </c>
      <c r="H57" s="19" t="s">
        <v>25</v>
      </c>
      <c r="I57" s="36">
        <f>'[1]8_Расчет НВВ '!J94-I52+'[1]8_Расчет НВВ '!J113</f>
        <v>32445.412114211995</v>
      </c>
      <c r="J57" s="36">
        <f>'[1]8_Расчет НВВ '!N94-J52+'[1]8_Расчет НВВ '!N113</f>
        <v>26664.49</v>
      </c>
      <c r="K57" s="36">
        <f>'[1]8_Расчет НВВ '!P94-K52+'[1]8_Расчет НВВ '!P113</f>
        <v>33697.510622533649</v>
      </c>
    </row>
    <row r="58" spans="6:11" ht="22.5" x14ac:dyDescent="0.15">
      <c r="F58" s="30" t="s">
        <v>64</v>
      </c>
      <c r="G58" s="31" t="s">
        <v>65</v>
      </c>
      <c r="H58" s="19" t="s">
        <v>25</v>
      </c>
      <c r="I58" s="32">
        <f>'[1]8_Расчет НВВ '!J95</f>
        <v>2470</v>
      </c>
      <c r="J58" s="32">
        <f>'[1]8_Расчет НВВ '!N95</f>
        <v>271.18999999999994</v>
      </c>
      <c r="K58" s="32">
        <f>'[1]8_Расчет НВВ '!P95</f>
        <v>6870.7649999999994</v>
      </c>
    </row>
    <row r="59" spans="6:11" ht="22.5" x14ac:dyDescent="0.15">
      <c r="F59" s="30" t="s">
        <v>66</v>
      </c>
      <c r="G59" s="31" t="s">
        <v>67</v>
      </c>
      <c r="H59" s="19" t="s">
        <v>25</v>
      </c>
      <c r="I59" s="38">
        <f>'[1]40_ИПР факт '!K19</f>
        <v>2.4700000000000002</v>
      </c>
      <c r="J59" s="38">
        <v>1.343</v>
      </c>
      <c r="K59" s="38"/>
    </row>
    <row r="60" spans="6:11" ht="45" x14ac:dyDescent="0.15">
      <c r="F60" s="30" t="s">
        <v>68</v>
      </c>
      <c r="G60" s="45" t="s">
        <v>69</v>
      </c>
      <c r="H60" s="19"/>
      <c r="I60" s="46" t="s">
        <v>70</v>
      </c>
      <c r="J60" s="46" t="s">
        <v>70</v>
      </c>
      <c r="K60" s="46" t="s">
        <v>70</v>
      </c>
    </row>
    <row r="61" spans="6:11" x14ac:dyDescent="0.15">
      <c r="F61" s="30" t="s">
        <v>71</v>
      </c>
      <c r="G61" s="35" t="s">
        <v>72</v>
      </c>
      <c r="H61" s="19" t="s">
        <v>73</v>
      </c>
      <c r="I61" s="32">
        <f>'[1]7_Свод УЕ '!L36</f>
        <v>992.94499999999994</v>
      </c>
      <c r="J61" s="32">
        <f>'[1]7_Свод УЕ '!L38</f>
        <v>992.94499999999994</v>
      </c>
      <c r="K61" s="32">
        <f>'[1]7_Свод УЕ '!L39</f>
        <v>992.94499999999994</v>
      </c>
    </row>
    <row r="62" spans="6:11" ht="33.75" customHeight="1" x14ac:dyDescent="0.15">
      <c r="F62" s="30" t="s">
        <v>74</v>
      </c>
      <c r="G62" s="31" t="s">
        <v>75</v>
      </c>
      <c r="H62" s="19" t="s">
        <v>76</v>
      </c>
      <c r="I62" s="32">
        <f>IF('[1]8_Расчет НВВ '!J27=0,0,'[1]8_Расчет НВВ '!J64/'[1]8_Расчет НВВ '!J27)</f>
        <v>17.268440924870969</v>
      </c>
      <c r="J62" s="32">
        <f>IF('[1]8_Расчет НВВ '!N27=0,0,'[1]8_Расчет НВВ '!N64/'[1]8_Расчет НВВ '!N27)</f>
        <v>20.672232416995907</v>
      </c>
      <c r="K62" s="32">
        <f>IF('[1]8_Расчет НВВ '!P27=0,0,'[1]8_Расчет НВВ '!P64/'[1]8_Расчет НВВ '!P27)</f>
        <v>23.610309418594824</v>
      </c>
    </row>
    <row r="63" spans="6:11" ht="24.75" customHeight="1" x14ac:dyDescent="0.15">
      <c r="F63" s="22" t="s">
        <v>77</v>
      </c>
      <c r="G63" s="47" t="s">
        <v>78</v>
      </c>
      <c r="H63" s="47"/>
      <c r="I63" s="47"/>
      <c r="J63" s="23"/>
      <c r="K63" s="24"/>
    </row>
    <row r="64" spans="6:11" x14ac:dyDescent="0.15">
      <c r="F64" s="30" t="s">
        <v>79</v>
      </c>
      <c r="G64" s="31" t="s">
        <v>80</v>
      </c>
      <c r="H64" s="19" t="s">
        <v>81</v>
      </c>
      <c r="I64" s="32">
        <f>'[1]16_Персонал'!J20</f>
        <v>35.06</v>
      </c>
      <c r="J64" s="32">
        <f>'[1]16_Персонал'!L20</f>
        <v>30</v>
      </c>
      <c r="K64" s="36">
        <f>'[1]16_Персонал'!M20</f>
        <v>30.545549660891083</v>
      </c>
    </row>
    <row r="65" spans="6:14" ht="22.5" x14ac:dyDescent="0.15">
      <c r="F65" s="30" t="s">
        <v>82</v>
      </c>
      <c r="G65" s="31" t="s">
        <v>83</v>
      </c>
      <c r="H65" s="19" t="s">
        <v>84</v>
      </c>
      <c r="I65" s="32">
        <f>'[1]16_Персонал'!J44/1000</f>
        <v>0</v>
      </c>
      <c r="J65" s="38"/>
      <c r="K65" s="36">
        <f>'[1]16_Персонал'!M44</f>
        <v>0</v>
      </c>
    </row>
    <row r="66" spans="6:14" ht="22.5" x14ac:dyDescent="0.15">
      <c r="F66" s="30" t="s">
        <v>85</v>
      </c>
      <c r="G66" s="31" t="s">
        <v>86</v>
      </c>
      <c r="H66" s="19"/>
      <c r="I66" s="41"/>
      <c r="J66" s="41"/>
      <c r="K66" s="41"/>
    </row>
    <row r="67" spans="6:14" ht="22.5" x14ac:dyDescent="0.15">
      <c r="F67" s="30" t="s">
        <v>87</v>
      </c>
      <c r="G67" s="42" t="s">
        <v>88</v>
      </c>
      <c r="H67" s="19" t="s">
        <v>25</v>
      </c>
      <c r="I67" s="38">
        <f>'[1]Бухгалтерский баланс. Раздел П'!G11</f>
        <v>108</v>
      </c>
      <c r="J67" s="38">
        <f>I67</f>
        <v>108</v>
      </c>
      <c r="K67" s="38">
        <f>J67</f>
        <v>108</v>
      </c>
    </row>
    <row r="68" spans="6:14" ht="33.75" x14ac:dyDescent="0.15">
      <c r="F68" s="30" t="s">
        <v>89</v>
      </c>
      <c r="G68" s="42" t="s">
        <v>90</v>
      </c>
      <c r="H68" s="19" t="s">
        <v>25</v>
      </c>
      <c r="I68" s="38"/>
      <c r="J68" s="38"/>
      <c r="K68" s="38"/>
    </row>
    <row r="69" spans="6:14" ht="6" customHeight="1" x14ac:dyDescent="0.15">
      <c r="F69" s="48"/>
    </row>
    <row r="70" spans="6:14" ht="6" customHeight="1" x14ac:dyDescent="0.15">
      <c r="F70" s="48"/>
    </row>
    <row r="71" spans="6:14" ht="6" customHeight="1" x14ac:dyDescent="0.15">
      <c r="F71" s="48"/>
    </row>
    <row r="72" spans="6:14" ht="6" customHeight="1" x14ac:dyDescent="0.15">
      <c r="F72" s="48"/>
    </row>
    <row r="73" spans="6:14" ht="23.25" customHeight="1" x14ac:dyDescent="0.15">
      <c r="F73" s="6" t="s">
        <v>91</v>
      </c>
      <c r="G73" s="6"/>
      <c r="H73" s="6"/>
      <c r="I73" s="6"/>
      <c r="J73" s="6"/>
      <c r="K73" s="6"/>
      <c r="L73" s="6"/>
      <c r="M73" s="6"/>
      <c r="N73" s="6"/>
    </row>
    <row r="74" spans="6:14" x14ac:dyDescent="0.15">
      <c r="F74" s="49"/>
    </row>
    <row r="75" spans="6:14" ht="24" customHeight="1" x14ac:dyDescent="0.15">
      <c r="F75" s="50" t="s">
        <v>16</v>
      </c>
      <c r="G75" s="50"/>
      <c r="H75" s="51" t="s">
        <v>92</v>
      </c>
      <c r="I75" s="18" t="s">
        <v>18</v>
      </c>
      <c r="J75" s="18"/>
      <c r="K75" s="18" t="s">
        <v>93</v>
      </c>
      <c r="L75" s="18"/>
      <c r="M75" s="18" t="s">
        <v>94</v>
      </c>
      <c r="N75" s="18"/>
    </row>
    <row r="76" spans="6:14" ht="22.5" x14ac:dyDescent="0.15">
      <c r="F76" s="50"/>
      <c r="G76" s="50"/>
      <c r="H76" s="51"/>
      <c r="I76" s="19" t="s">
        <v>95</v>
      </c>
      <c r="J76" s="19" t="s">
        <v>96</v>
      </c>
      <c r="K76" s="19" t="s">
        <v>95</v>
      </c>
      <c r="L76" s="19" t="s">
        <v>96</v>
      </c>
      <c r="M76" s="19" t="s">
        <v>95</v>
      </c>
      <c r="N76" s="19" t="s">
        <v>96</v>
      </c>
    </row>
    <row r="77" spans="6:14" ht="20.25" customHeight="1" x14ac:dyDescent="0.15">
      <c r="F77" s="52" t="s">
        <v>97</v>
      </c>
      <c r="G77" s="53"/>
      <c r="H77" s="53"/>
      <c r="I77" s="23"/>
      <c r="J77" s="23"/>
      <c r="K77" s="23"/>
      <c r="L77" s="23"/>
      <c r="M77" s="23"/>
      <c r="N77" s="23"/>
    </row>
    <row r="78" spans="6:14" ht="20.25" customHeight="1" x14ac:dyDescent="0.15">
      <c r="F78" s="22">
        <v>1</v>
      </c>
      <c r="G78" s="54" t="s">
        <v>98</v>
      </c>
      <c r="H78" s="23"/>
      <c r="I78" s="23"/>
      <c r="J78" s="23"/>
      <c r="K78" s="23"/>
      <c r="L78" s="23"/>
      <c r="M78" s="23"/>
      <c r="N78" s="23"/>
    </row>
    <row r="79" spans="6:14" ht="22.5" x14ac:dyDescent="0.15">
      <c r="F79" s="30" t="s">
        <v>23</v>
      </c>
      <c r="G79" s="31" t="s">
        <v>99</v>
      </c>
      <c r="H79" s="55" t="s">
        <v>100</v>
      </c>
      <c r="I79" s="36">
        <f>'[1]9 Тариф'!I43</f>
        <v>196476.11947237031</v>
      </c>
      <c r="J79" s="36">
        <f>I79</f>
        <v>196476.11947237031</v>
      </c>
      <c r="K79" s="36">
        <f>'[1]9 Тариф'!J43</f>
        <v>169810.13856610446</v>
      </c>
      <c r="L79" s="36">
        <f>K79</f>
        <v>169810.13856610446</v>
      </c>
      <c r="M79" s="36">
        <f>'[1]9 Тариф'!N43</f>
        <v>265307.06741148862</v>
      </c>
      <c r="N79" s="36">
        <f>M79</f>
        <v>265307.06741148862</v>
      </c>
    </row>
    <row r="80" spans="6:14" ht="22.5" x14ac:dyDescent="0.15">
      <c r="F80" s="56" t="s">
        <v>26</v>
      </c>
      <c r="G80" s="57" t="s">
        <v>101</v>
      </c>
      <c r="H80" s="58" t="s">
        <v>102</v>
      </c>
      <c r="I80" s="36">
        <f>'[1]9 Тариф'!I46</f>
        <v>439.30903143122657</v>
      </c>
      <c r="J80" s="36">
        <f t="shared" ref="J80:L81" si="1">I80</f>
        <v>439.30903143122657</v>
      </c>
      <c r="K80" s="36">
        <f>'[1]9 Тариф'!J46</f>
        <v>441.51210624189952</v>
      </c>
      <c r="L80" s="36">
        <f t="shared" si="1"/>
        <v>441.51210624189952</v>
      </c>
      <c r="M80" s="36">
        <f>'[1]9 Тариф'!N46</f>
        <v>461.03598693570592</v>
      </c>
      <c r="N80" s="36">
        <f>M80</f>
        <v>461.03598693570592</v>
      </c>
    </row>
    <row r="81" spans="6:14" ht="18" customHeight="1" x14ac:dyDescent="0.15">
      <c r="F81" s="22" t="s">
        <v>32</v>
      </c>
      <c r="G81" s="54" t="s">
        <v>103</v>
      </c>
      <c r="H81" s="59" t="s">
        <v>102</v>
      </c>
      <c r="I81" s="36">
        <f>'[1]9 Тариф'!I47</f>
        <v>963.16968610950551</v>
      </c>
      <c r="J81" s="36">
        <f t="shared" si="1"/>
        <v>963.16968610950551</v>
      </c>
      <c r="K81" s="36">
        <f>'[1]9 Тариф'!J47</f>
        <v>891.52412452418446</v>
      </c>
      <c r="L81" s="36">
        <f t="shared" si="1"/>
        <v>891.52412452418446</v>
      </c>
      <c r="M81" s="36">
        <f>'[1]9 Тариф'!N47</f>
        <v>1166.1531875219573</v>
      </c>
      <c r="N81" s="36">
        <f>M81</f>
        <v>1166.1531875219573</v>
      </c>
    </row>
    <row r="82" spans="6:14" x14ac:dyDescent="0.15">
      <c r="F82" s="17"/>
      <c r="I82" s="60"/>
      <c r="J82" s="60"/>
      <c r="K82" s="60"/>
      <c r="L82" s="60"/>
      <c r="M82" s="60"/>
      <c r="N82" s="60"/>
    </row>
    <row r="83" spans="6:14" x14ac:dyDescent="0.15">
      <c r="F83" s="3"/>
    </row>
    <row r="85" spans="6:14" x14ac:dyDescent="0.15">
      <c r="F85" s="61" t="s">
        <v>104</v>
      </c>
      <c r="G85" s="61"/>
      <c r="H85" s="61"/>
      <c r="I85" s="61"/>
      <c r="J85" s="61"/>
      <c r="K85" s="61"/>
      <c r="L85" s="61"/>
      <c r="M85" s="61"/>
    </row>
    <row r="86" spans="6:14" x14ac:dyDescent="0.15">
      <c r="F86" s="61" t="s">
        <v>105</v>
      </c>
      <c r="G86" s="61"/>
      <c r="H86" s="61"/>
      <c r="I86" s="61"/>
      <c r="J86" s="61"/>
      <c r="K86" s="61"/>
      <c r="L86" s="61"/>
      <c r="M86" s="61"/>
    </row>
    <row r="87" spans="6:14" x14ac:dyDescent="0.15">
      <c r="F87" s="61" t="s">
        <v>106</v>
      </c>
      <c r="G87" s="61"/>
      <c r="H87" s="61"/>
      <c r="I87" s="61"/>
      <c r="J87" s="61"/>
      <c r="K87" s="61"/>
      <c r="L87" s="61"/>
      <c r="M87" s="61"/>
    </row>
    <row r="88" spans="6:14" x14ac:dyDescent="0.15">
      <c r="F88" s="61" t="s">
        <v>107</v>
      </c>
      <c r="G88" s="61"/>
      <c r="H88" s="61"/>
      <c r="I88" s="61"/>
      <c r="J88" s="61"/>
      <c r="K88" s="61"/>
      <c r="L88" s="61"/>
      <c r="M88" s="61"/>
    </row>
  </sheetData>
  <sheetProtection password="FA9C" sheet="1" objects="1" scenarios="1" formatColumns="0" formatRows="0"/>
  <mergeCells count="42">
    <mergeCell ref="F77:H77"/>
    <mergeCell ref="F85:M85"/>
    <mergeCell ref="F86:M86"/>
    <mergeCell ref="F87:M87"/>
    <mergeCell ref="F88:M88"/>
    <mergeCell ref="F73:N73"/>
    <mergeCell ref="F75:G76"/>
    <mergeCell ref="H75:H76"/>
    <mergeCell ref="I75:J75"/>
    <mergeCell ref="K75:L75"/>
    <mergeCell ref="M75:N75"/>
    <mergeCell ref="F30:G30"/>
    <mergeCell ref="H30:K30"/>
    <mergeCell ref="F33:K33"/>
    <mergeCell ref="F36:G36"/>
    <mergeCell ref="F37:K37"/>
    <mergeCell ref="G63:I63"/>
    <mergeCell ref="F27:G27"/>
    <mergeCell ref="H27:K27"/>
    <mergeCell ref="F28:G28"/>
    <mergeCell ref="H28:K28"/>
    <mergeCell ref="F29:G29"/>
    <mergeCell ref="H29:K29"/>
    <mergeCell ref="F24:G24"/>
    <mergeCell ref="H24:K24"/>
    <mergeCell ref="F25:G25"/>
    <mergeCell ref="H25:K25"/>
    <mergeCell ref="F26:G26"/>
    <mergeCell ref="H26:K26"/>
    <mergeCell ref="F18:K18"/>
    <mergeCell ref="F20:G21"/>
    <mergeCell ref="H20:K21"/>
    <mergeCell ref="F22:G22"/>
    <mergeCell ref="H22:K22"/>
    <mergeCell ref="F23:G23"/>
    <mergeCell ref="H23:K23"/>
    <mergeCell ref="F8:J8"/>
    <mergeCell ref="F9:J9"/>
    <mergeCell ref="F10:J10"/>
    <mergeCell ref="F11:J11"/>
    <mergeCell ref="F13:J13"/>
    <mergeCell ref="F14:J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I50:K50 I60:K60 I66:K66">
      <formula1>900</formula1>
    </dataValidation>
    <dataValidation type="decimal" allowBlank="1" showErrorMessage="1" errorTitle="Ошибка" error="Допускается ввод только действительных чисел!" sqref="I61:K61 J65 I44:K44 I48:K48 J39:K42 I59:K59 I67:K68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3_Форма раскрытия информации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2020-04-22T03:24:39Z</dcterms:created>
  <dcterms:modified xsi:type="dcterms:W3CDTF">2020-04-22T03:25:45Z</dcterms:modified>
</cp:coreProperties>
</file>